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7"/>
  <workbookPr defaultThemeVersion="166925"/>
  <mc:AlternateContent xmlns:mc="http://schemas.openxmlformats.org/markup-compatibility/2006">
    <mc:Choice Requires="x15">
      <x15ac:absPath xmlns:x15ac="http://schemas.microsoft.com/office/spreadsheetml/2010/11/ac" url="https://defra.sharepoint.com/teams/Team569/ICF/Projects/PO001 Blue Ventures/Blue Ventures MEL/Logframe 2019/"/>
    </mc:Choice>
  </mc:AlternateContent>
  <xr:revisionPtr revIDLastSave="0" documentId="11_936853FF589EC4722A7515F45EA949EA4A01C569" xr6:coauthVersionLast="45" xr6:coauthVersionMax="45" xr10:uidLastSave="{00000000-0000-0000-0000-000000000000}"/>
  <bookViews>
    <workbookView xWindow="-105" yWindow="-105" windowWidth="24195" windowHeight="13155" xr2:uid="{00000000-000D-0000-FFFF-FFFF00000000}"/>
  </bookViews>
  <sheets>
    <sheet name="Updated_2019" sheetId="2" r:id="rId1"/>
    <sheet name="Simpler template_UPDATED" sheetId="3" state="hidden" r:id="rId2"/>
    <sheet name="Clean version UPDATED" sheetId="4" state="hidden" r:id="rId3"/>
    <sheet name="Output 1.3 calcs" sheetId="5" state="hidden" r:id="rId4"/>
    <sheet name="Impact Ind 2 calcs" sheetId="7" state="hidden" r:id="rId5"/>
    <sheet name="Impact Ind 4 calcs" sheetId="9" state="hidden" r:id="rId6"/>
    <sheet name="Impact Ind 5 calcs" sheetId="11" state="hidden" r:id="rId7"/>
    <sheet name="Aqua calcs(old)" sheetId="15" state="hidden" r:id="rId8"/>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9" i="2" l="1"/>
  <c r="G189" i="2"/>
  <c r="I200" i="2"/>
  <c r="J200" i="2"/>
  <c r="K200" i="2"/>
  <c r="L200" i="2"/>
  <c r="H200" i="2"/>
  <c r="I189" i="2"/>
  <c r="J189" i="2"/>
  <c r="K189" i="2"/>
  <c r="L189" i="2"/>
  <c r="H189" i="2"/>
  <c r="I83" i="2" l="1"/>
  <c r="J83" i="2"/>
  <c r="K83" i="2"/>
  <c r="L83" i="2"/>
  <c r="H83" i="2"/>
  <c r="F27" i="15" l="1"/>
  <c r="E27" i="15"/>
  <c r="D27" i="15"/>
  <c r="E20" i="15"/>
  <c r="D20" i="15"/>
  <c r="F9" i="15"/>
  <c r="E9" i="15"/>
  <c r="D9" i="15"/>
  <c r="C9" i="15"/>
  <c r="I29" i="11"/>
  <c r="H29" i="11"/>
  <c r="G29" i="11"/>
  <c r="F29" i="11"/>
  <c r="E29" i="11"/>
  <c r="D29" i="11"/>
  <c r="C29" i="11"/>
  <c r="B29" i="11"/>
  <c r="I28" i="11"/>
  <c r="H28" i="11"/>
  <c r="G28" i="11"/>
  <c r="F28" i="11"/>
  <c r="E28" i="11"/>
  <c r="D28" i="11"/>
  <c r="C28" i="11"/>
  <c r="B28" i="11"/>
  <c r="I27" i="11"/>
  <c r="H27" i="11"/>
  <c r="G27" i="11"/>
  <c r="F27" i="11"/>
  <c r="E27" i="11"/>
  <c r="D27" i="11"/>
  <c r="C27" i="11"/>
  <c r="B27" i="11"/>
  <c r="I26" i="11"/>
  <c r="H26" i="11"/>
  <c r="G26" i="11"/>
  <c r="F26" i="11"/>
  <c r="E26" i="11"/>
  <c r="D26" i="11"/>
  <c r="C26" i="11"/>
  <c r="B26" i="11"/>
  <c r="I25" i="11"/>
  <c r="H25" i="11"/>
  <c r="G25" i="11"/>
  <c r="F25" i="11"/>
  <c r="E25" i="11"/>
  <c r="D25" i="11"/>
  <c r="C25" i="11"/>
  <c r="B25" i="11"/>
  <c r="I24" i="11"/>
  <c r="H24" i="11"/>
  <c r="G24" i="11"/>
  <c r="F24" i="11"/>
  <c r="E24" i="11"/>
  <c r="D24" i="11"/>
  <c r="C24" i="11"/>
  <c r="B24" i="11"/>
  <c r="I23" i="11"/>
  <c r="H23" i="11"/>
  <c r="G23" i="11"/>
  <c r="F23" i="11"/>
  <c r="E23" i="11"/>
  <c r="D23" i="11"/>
  <c r="C23" i="11"/>
  <c r="B23" i="11"/>
  <c r="I35" i="9"/>
  <c r="H35" i="9"/>
  <c r="G35" i="9"/>
  <c r="F35" i="9"/>
  <c r="E35" i="9"/>
  <c r="D35" i="9"/>
  <c r="C35" i="9"/>
  <c r="J34" i="9"/>
  <c r="J33" i="9"/>
  <c r="J32" i="9"/>
  <c r="J31" i="9"/>
  <c r="J30" i="9"/>
  <c r="J29" i="9"/>
  <c r="J28" i="9"/>
  <c r="L31" i="9"/>
  <c r="J22" i="9"/>
  <c r="J21" i="9"/>
  <c r="J20" i="9"/>
  <c r="J19" i="9"/>
  <c r="J18" i="9"/>
  <c r="J17" i="9"/>
  <c r="J16" i="9"/>
  <c r="K34" i="9"/>
  <c r="A28" i="7"/>
  <c r="D21" i="7"/>
  <c r="D20" i="7"/>
  <c r="D19" i="7"/>
  <c r="D18" i="7"/>
  <c r="D17" i="7"/>
  <c r="D16" i="7"/>
  <c r="K94" i="5"/>
  <c r="I94" i="5"/>
  <c r="G94" i="5"/>
  <c r="E94" i="5"/>
  <c r="X47" i="5"/>
  <c r="V47" i="5"/>
  <c r="T47" i="5"/>
  <c r="R47" i="5"/>
  <c r="P47" i="5"/>
  <c r="N47" i="5"/>
  <c r="L47" i="5"/>
  <c r="L70" i="5" s="1"/>
  <c r="L93" i="5" s="1"/>
  <c r="J47" i="5"/>
  <c r="J70" i="5"/>
  <c r="J93" i="5"/>
  <c r="H47" i="5"/>
  <c r="H70" i="5"/>
  <c r="H93" i="5"/>
  <c r="F47" i="5"/>
  <c r="F70" i="5"/>
  <c r="F93" i="5"/>
  <c r="D47" i="5"/>
  <c r="D70" i="5" s="1"/>
  <c r="D93" i="5" s="1"/>
  <c r="B47" i="5"/>
  <c r="B70" i="5"/>
  <c r="B93" i="5"/>
  <c r="X46" i="5"/>
  <c r="V46" i="5"/>
  <c r="T46" i="5"/>
  <c r="R46" i="5"/>
  <c r="P46" i="5"/>
  <c r="N46" i="5"/>
  <c r="L46" i="5"/>
  <c r="L69" i="5"/>
  <c r="L92" i="5"/>
  <c r="J46" i="5"/>
  <c r="J69" i="5"/>
  <c r="J92" i="5"/>
  <c r="H46" i="5"/>
  <c r="H69" i="5"/>
  <c r="H92" i="5"/>
  <c r="F46" i="5"/>
  <c r="F69" i="5"/>
  <c r="F92" i="5"/>
  <c r="D46" i="5"/>
  <c r="D69" i="5"/>
  <c r="D92" i="5"/>
  <c r="B46" i="5"/>
  <c r="B69" i="5"/>
  <c r="B92" i="5"/>
  <c r="X45" i="5"/>
  <c r="V45" i="5"/>
  <c r="T45" i="5"/>
  <c r="R45" i="5"/>
  <c r="P45" i="5"/>
  <c r="N45" i="5"/>
  <c r="L45" i="5"/>
  <c r="L68" i="5"/>
  <c r="L91" i="5"/>
  <c r="J45" i="5"/>
  <c r="J68" i="5"/>
  <c r="J91" i="5"/>
  <c r="H45" i="5"/>
  <c r="H68" i="5"/>
  <c r="H91" i="5"/>
  <c r="F45" i="5"/>
  <c r="F68" i="5"/>
  <c r="F91" i="5"/>
  <c r="D45" i="5"/>
  <c r="D68" i="5"/>
  <c r="D91" i="5"/>
  <c r="B45" i="5"/>
  <c r="B68" i="5"/>
  <c r="B91" i="5"/>
  <c r="X44" i="5"/>
  <c r="V44" i="5"/>
  <c r="T44" i="5"/>
  <c r="R44" i="5"/>
  <c r="P44" i="5"/>
  <c r="N44" i="5"/>
  <c r="L44" i="5"/>
  <c r="L67" i="5"/>
  <c r="L90" i="5"/>
  <c r="J44" i="5"/>
  <c r="J67" i="5"/>
  <c r="J90" i="5"/>
  <c r="H44" i="5"/>
  <c r="H67" i="5"/>
  <c r="H90" i="5"/>
  <c r="F44" i="5"/>
  <c r="F67" i="5"/>
  <c r="F90" i="5"/>
  <c r="D44" i="5"/>
  <c r="D67" i="5"/>
  <c r="D90" i="5"/>
  <c r="B44" i="5"/>
  <c r="B67" i="5"/>
  <c r="B90" i="5"/>
  <c r="X43" i="5"/>
  <c r="V43" i="5"/>
  <c r="T43" i="5"/>
  <c r="R43" i="5"/>
  <c r="P43" i="5"/>
  <c r="N43" i="5"/>
  <c r="L43" i="5"/>
  <c r="L66" i="5"/>
  <c r="L89" i="5"/>
  <c r="J43" i="5"/>
  <c r="J66" i="5"/>
  <c r="J89" i="5"/>
  <c r="H43" i="5"/>
  <c r="H66" i="5"/>
  <c r="H89" i="5"/>
  <c r="F43" i="5"/>
  <c r="F66" i="5"/>
  <c r="F89" i="5"/>
  <c r="D43" i="5"/>
  <c r="D66" i="5"/>
  <c r="D89" i="5"/>
  <c r="B43" i="5"/>
  <c r="B66" i="5"/>
  <c r="B89" i="5"/>
  <c r="X42" i="5"/>
  <c r="V42" i="5"/>
  <c r="T42" i="5"/>
  <c r="R42" i="5"/>
  <c r="P42" i="5"/>
  <c r="N42" i="5"/>
  <c r="L42" i="5"/>
  <c r="L65" i="5"/>
  <c r="L88" i="5"/>
  <c r="J42" i="5"/>
  <c r="J65" i="5"/>
  <c r="J88" i="5"/>
  <c r="H42" i="5"/>
  <c r="H65" i="5"/>
  <c r="H88" i="5"/>
  <c r="F42" i="5"/>
  <c r="F65" i="5"/>
  <c r="F88" i="5"/>
  <c r="D42" i="5"/>
  <c r="D65" i="5"/>
  <c r="D88" i="5"/>
  <c r="B42" i="5"/>
  <c r="B65" i="5"/>
  <c r="B88" i="5"/>
  <c r="X41" i="5"/>
  <c r="V41" i="5"/>
  <c r="T41" i="5"/>
  <c r="R41" i="5"/>
  <c r="P41" i="5"/>
  <c r="N41" i="5"/>
  <c r="L41" i="5"/>
  <c r="L64" i="5"/>
  <c r="L87" i="5"/>
  <c r="J41" i="5"/>
  <c r="J64" i="5"/>
  <c r="J87" i="5"/>
  <c r="H41" i="5"/>
  <c r="H64" i="5"/>
  <c r="H87" i="5"/>
  <c r="F41" i="5"/>
  <c r="F64" i="5"/>
  <c r="F87" i="5"/>
  <c r="D41" i="5"/>
  <c r="D64" i="5"/>
  <c r="D87" i="5"/>
  <c r="B41" i="5"/>
  <c r="B64" i="5"/>
  <c r="B87" i="5"/>
  <c r="X40" i="5"/>
  <c r="V40" i="5"/>
  <c r="T40" i="5"/>
  <c r="R40" i="5"/>
  <c r="P40" i="5"/>
  <c r="N40" i="5"/>
  <c r="L40" i="5"/>
  <c r="L63" i="5"/>
  <c r="L86" i="5"/>
  <c r="J40" i="5"/>
  <c r="J63" i="5"/>
  <c r="J86" i="5"/>
  <c r="H40" i="5"/>
  <c r="H63" i="5"/>
  <c r="H86" i="5"/>
  <c r="F40" i="5"/>
  <c r="F63" i="5"/>
  <c r="F86" i="5"/>
  <c r="D40" i="5"/>
  <c r="D63" i="5"/>
  <c r="D86" i="5"/>
  <c r="B40" i="5"/>
  <c r="B63" i="5"/>
  <c r="B86" i="5"/>
  <c r="N86" i="5"/>
  <c r="X39" i="5"/>
  <c r="V39" i="5"/>
  <c r="T39" i="5"/>
  <c r="R39" i="5"/>
  <c r="P39" i="5"/>
  <c r="N39" i="5"/>
  <c r="L39" i="5"/>
  <c r="L62" i="5"/>
  <c r="L85" i="5"/>
  <c r="J39" i="5"/>
  <c r="J62" i="5"/>
  <c r="J85" i="5"/>
  <c r="H39" i="5"/>
  <c r="H62" i="5"/>
  <c r="H85" i="5"/>
  <c r="F39" i="5"/>
  <c r="F62" i="5"/>
  <c r="F85" i="5"/>
  <c r="D39" i="5"/>
  <c r="D62" i="5"/>
  <c r="D85" i="5"/>
  <c r="B39" i="5"/>
  <c r="B62" i="5"/>
  <c r="B85" i="5"/>
  <c r="N85" i="5"/>
  <c r="X38" i="5"/>
  <c r="V38" i="5"/>
  <c r="T38" i="5"/>
  <c r="R38" i="5"/>
  <c r="P38" i="5"/>
  <c r="N38" i="5"/>
  <c r="L38" i="5"/>
  <c r="L61" i="5"/>
  <c r="L84" i="5"/>
  <c r="J38" i="5"/>
  <c r="J61" i="5"/>
  <c r="J84" i="5"/>
  <c r="H38" i="5"/>
  <c r="H61" i="5"/>
  <c r="H84" i="5"/>
  <c r="F38" i="5"/>
  <c r="F61" i="5"/>
  <c r="F84" i="5"/>
  <c r="D38" i="5"/>
  <c r="D61" i="5"/>
  <c r="D84" i="5"/>
  <c r="B38" i="5"/>
  <c r="B61" i="5"/>
  <c r="B84" i="5"/>
  <c r="N84" i="5"/>
  <c r="X37" i="5"/>
  <c r="V37" i="5"/>
  <c r="T37" i="5"/>
  <c r="R37" i="5"/>
  <c r="P37" i="5"/>
  <c r="N37" i="5"/>
  <c r="L37" i="5"/>
  <c r="L60" i="5"/>
  <c r="L83" i="5"/>
  <c r="J37" i="5"/>
  <c r="J60" i="5"/>
  <c r="J83" i="5"/>
  <c r="H37" i="5"/>
  <c r="H60" i="5"/>
  <c r="H83" i="5"/>
  <c r="F37" i="5"/>
  <c r="F60" i="5"/>
  <c r="F83" i="5"/>
  <c r="D37" i="5"/>
  <c r="D60" i="5"/>
  <c r="D83" i="5"/>
  <c r="B37" i="5"/>
  <c r="B60" i="5"/>
  <c r="B83" i="5"/>
  <c r="N83" i="5"/>
  <c r="X36" i="5"/>
  <c r="V36" i="5"/>
  <c r="T36" i="5"/>
  <c r="R36" i="5"/>
  <c r="P36" i="5"/>
  <c r="N36" i="5"/>
  <c r="L36" i="5"/>
  <c r="L59" i="5"/>
  <c r="L82" i="5"/>
  <c r="J36" i="5"/>
  <c r="J59" i="5"/>
  <c r="J82" i="5"/>
  <c r="H36" i="5"/>
  <c r="H59" i="5"/>
  <c r="H82" i="5"/>
  <c r="F36" i="5"/>
  <c r="F59" i="5"/>
  <c r="F82" i="5"/>
  <c r="D36" i="5"/>
  <c r="D59" i="5"/>
  <c r="D82" i="5"/>
  <c r="B36" i="5"/>
  <c r="B59" i="5"/>
  <c r="B82" i="5"/>
  <c r="N82" i="5"/>
  <c r="X35" i="5"/>
  <c r="V35" i="5"/>
  <c r="T35" i="5"/>
  <c r="R35" i="5"/>
  <c r="P35" i="5"/>
  <c r="N35" i="5"/>
  <c r="L35" i="5"/>
  <c r="L58" i="5"/>
  <c r="L81" i="5"/>
  <c r="J35" i="5"/>
  <c r="J58" i="5"/>
  <c r="J81" i="5"/>
  <c r="H35" i="5"/>
  <c r="H58" i="5"/>
  <c r="H81" i="5"/>
  <c r="F35" i="5"/>
  <c r="F58" i="5"/>
  <c r="F81" i="5"/>
  <c r="D35" i="5"/>
  <c r="D58" i="5"/>
  <c r="D81" i="5"/>
  <c r="B35" i="5"/>
  <c r="B58" i="5"/>
  <c r="B81" i="5"/>
  <c r="N81" i="5"/>
  <c r="X34" i="5"/>
  <c r="V34" i="5"/>
  <c r="T34" i="5"/>
  <c r="R34" i="5"/>
  <c r="P34" i="5"/>
  <c r="N34" i="5"/>
  <c r="L34" i="5"/>
  <c r="L57" i="5"/>
  <c r="L80" i="5"/>
  <c r="J34" i="5"/>
  <c r="J57" i="5"/>
  <c r="J80" i="5"/>
  <c r="H34" i="5"/>
  <c r="H57" i="5"/>
  <c r="H80" i="5"/>
  <c r="F34" i="5"/>
  <c r="F57" i="5"/>
  <c r="F80" i="5"/>
  <c r="D34" i="5"/>
  <c r="D57" i="5"/>
  <c r="D80" i="5"/>
  <c r="B34" i="5"/>
  <c r="B57" i="5"/>
  <c r="B80" i="5"/>
  <c r="N80" i="5"/>
  <c r="X33" i="5"/>
  <c r="V33" i="5"/>
  <c r="T33" i="5"/>
  <c r="R33" i="5"/>
  <c r="P33" i="5"/>
  <c r="N33" i="5"/>
  <c r="L33" i="5"/>
  <c r="L56" i="5"/>
  <c r="L79" i="5"/>
  <c r="J33" i="5"/>
  <c r="J56" i="5"/>
  <c r="J79" i="5"/>
  <c r="H33" i="5"/>
  <c r="H56" i="5"/>
  <c r="H79" i="5"/>
  <c r="F33" i="5"/>
  <c r="F56" i="5"/>
  <c r="F79" i="5"/>
  <c r="D33" i="5"/>
  <c r="D56" i="5"/>
  <c r="D79" i="5"/>
  <c r="B33" i="5"/>
  <c r="B56" i="5"/>
  <c r="B79" i="5"/>
  <c r="N79" i="5"/>
  <c r="X32" i="5"/>
  <c r="V32" i="5"/>
  <c r="T32" i="5"/>
  <c r="R32" i="5"/>
  <c r="P32" i="5"/>
  <c r="N32" i="5"/>
  <c r="L32" i="5"/>
  <c r="L55" i="5"/>
  <c r="L78" i="5"/>
  <c r="J32" i="5"/>
  <c r="J55" i="5"/>
  <c r="J78" i="5"/>
  <c r="H32" i="5"/>
  <c r="H55" i="5"/>
  <c r="H78" i="5"/>
  <c r="F32" i="5"/>
  <c r="F55" i="5"/>
  <c r="F78" i="5"/>
  <c r="D32" i="5"/>
  <c r="D55" i="5"/>
  <c r="D78" i="5"/>
  <c r="B32" i="5"/>
  <c r="B55" i="5"/>
  <c r="B78" i="5"/>
  <c r="N78" i="5"/>
  <c r="X31" i="5"/>
  <c r="V31" i="5"/>
  <c r="T31" i="5"/>
  <c r="R31" i="5"/>
  <c r="P31" i="5"/>
  <c r="N31" i="5"/>
  <c r="L31" i="5"/>
  <c r="L54" i="5"/>
  <c r="L77" i="5"/>
  <c r="J31" i="5"/>
  <c r="J54" i="5"/>
  <c r="J77" i="5"/>
  <c r="H31" i="5"/>
  <c r="H54" i="5"/>
  <c r="H77" i="5"/>
  <c r="F31" i="5"/>
  <c r="F54" i="5"/>
  <c r="F77" i="5"/>
  <c r="D31" i="5"/>
  <c r="D54" i="5"/>
  <c r="D77" i="5"/>
  <c r="B31" i="5"/>
  <c r="B54" i="5"/>
  <c r="B77" i="5"/>
  <c r="N77" i="5"/>
  <c r="X30" i="5"/>
  <c r="V30" i="5"/>
  <c r="T30" i="5"/>
  <c r="R30" i="5"/>
  <c r="P30" i="5"/>
  <c r="N30" i="5"/>
  <c r="L30" i="5"/>
  <c r="L53" i="5"/>
  <c r="L76" i="5"/>
  <c r="J30" i="5"/>
  <c r="J53" i="5"/>
  <c r="J76" i="5"/>
  <c r="H30" i="5"/>
  <c r="H53" i="5"/>
  <c r="H76" i="5"/>
  <c r="F30" i="5"/>
  <c r="F53" i="5"/>
  <c r="F76" i="5"/>
  <c r="D30" i="5"/>
  <c r="D53" i="5"/>
  <c r="D76" i="5"/>
  <c r="B30" i="5"/>
  <c r="B53" i="5"/>
  <c r="B76" i="5"/>
  <c r="N76" i="5"/>
  <c r="X29" i="5"/>
  <c r="V29" i="5"/>
  <c r="T29" i="5"/>
  <c r="R29" i="5"/>
  <c r="P29" i="5"/>
  <c r="N29" i="5"/>
  <c r="L29" i="5"/>
  <c r="L52" i="5"/>
  <c r="L75" i="5"/>
  <c r="J29" i="5"/>
  <c r="J52" i="5"/>
  <c r="J75" i="5"/>
  <c r="H29" i="5"/>
  <c r="H52" i="5"/>
  <c r="H75" i="5"/>
  <c r="F29" i="5"/>
  <c r="F52" i="5"/>
  <c r="F75" i="5"/>
  <c r="D29" i="5"/>
  <c r="D52" i="5"/>
  <c r="D75" i="5"/>
  <c r="B29" i="5"/>
  <c r="B52" i="5"/>
  <c r="B75" i="5"/>
  <c r="N75" i="5"/>
  <c r="X28" i="5"/>
  <c r="V28" i="5"/>
  <c r="T28" i="5"/>
  <c r="R28" i="5"/>
  <c r="P28" i="5"/>
  <c r="N28" i="5"/>
  <c r="L28" i="5"/>
  <c r="L51" i="5"/>
  <c r="L74" i="5"/>
  <c r="L94" i="5"/>
  <c r="J28" i="5"/>
  <c r="J51" i="5"/>
  <c r="J74" i="5"/>
  <c r="J94" i="5"/>
  <c r="H28" i="5"/>
  <c r="H51" i="5"/>
  <c r="H74" i="5"/>
  <c r="H94" i="5"/>
  <c r="F28" i="5"/>
  <c r="F51" i="5"/>
  <c r="F74" i="5"/>
  <c r="F94" i="5"/>
  <c r="D28" i="5"/>
  <c r="D51" i="5"/>
  <c r="D74" i="5"/>
  <c r="D94" i="5"/>
  <c r="B28" i="5"/>
  <c r="B51" i="5"/>
  <c r="B74" i="5"/>
  <c r="N74" i="5"/>
  <c r="Z24" i="5"/>
  <c r="Z23" i="5"/>
  <c r="Z22" i="5"/>
  <c r="Z21" i="5"/>
  <c r="Z20" i="5"/>
  <c r="Z19" i="5"/>
  <c r="Z18" i="5"/>
  <c r="Z17" i="5"/>
  <c r="Z16" i="5"/>
  <c r="Z15" i="5"/>
  <c r="Z14" i="5"/>
  <c r="Z13" i="5"/>
  <c r="Z12" i="5"/>
  <c r="Z11" i="5"/>
  <c r="Z10" i="5"/>
  <c r="Z9" i="5"/>
  <c r="Z8" i="5"/>
  <c r="Z7" i="5"/>
  <c r="Z6" i="5"/>
  <c r="Z5" i="5"/>
  <c r="L298" i="4"/>
  <c r="J298" i="4"/>
  <c r="I298" i="4"/>
  <c r="H298" i="4"/>
  <c r="G298" i="4"/>
  <c r="F298" i="4"/>
  <c r="E298" i="4"/>
  <c r="D298" i="4"/>
  <c r="L297" i="4"/>
  <c r="J297" i="4"/>
  <c r="I297" i="4"/>
  <c r="H297" i="4"/>
  <c r="G297" i="4"/>
  <c r="F297" i="4"/>
  <c r="E297" i="4"/>
  <c r="D297" i="4"/>
  <c r="L296" i="4"/>
  <c r="J296" i="4"/>
  <c r="I296" i="4"/>
  <c r="H296" i="4"/>
  <c r="G296" i="4"/>
  <c r="F296" i="4"/>
  <c r="E296" i="4"/>
  <c r="D296" i="4"/>
  <c r="L295" i="4"/>
  <c r="J295" i="4"/>
  <c r="I295" i="4"/>
  <c r="H295" i="4"/>
  <c r="G295" i="4"/>
  <c r="F295" i="4"/>
  <c r="E295" i="4"/>
  <c r="D295" i="4"/>
  <c r="L294" i="4"/>
  <c r="J294" i="4"/>
  <c r="I294" i="4"/>
  <c r="H294" i="4"/>
  <c r="G294" i="4"/>
  <c r="F294" i="4"/>
  <c r="E294" i="4"/>
  <c r="D294" i="4"/>
  <c r="L293" i="4"/>
  <c r="J293" i="4"/>
  <c r="I293" i="4"/>
  <c r="H293" i="4"/>
  <c r="G293" i="4"/>
  <c r="F293" i="4"/>
  <c r="E293" i="4"/>
  <c r="D293" i="4"/>
  <c r="L290" i="4"/>
  <c r="K290" i="4"/>
  <c r="J290" i="4"/>
  <c r="I290" i="4"/>
  <c r="H290" i="4"/>
  <c r="G290" i="4"/>
  <c r="F290" i="4"/>
  <c r="E290" i="4"/>
  <c r="D290" i="4"/>
  <c r="L287" i="4"/>
  <c r="J287" i="4"/>
  <c r="I287" i="4"/>
  <c r="H287" i="4"/>
  <c r="G287" i="4"/>
  <c r="F287" i="4"/>
  <c r="E287" i="4"/>
  <c r="D287" i="4"/>
  <c r="L286" i="4"/>
  <c r="J286" i="4"/>
  <c r="I286" i="4"/>
  <c r="H286" i="4"/>
  <c r="G286" i="4"/>
  <c r="F286" i="4"/>
  <c r="E286" i="4"/>
  <c r="D286" i="4"/>
  <c r="L285" i="4"/>
  <c r="J285" i="4"/>
  <c r="I285" i="4"/>
  <c r="H285" i="4"/>
  <c r="G285" i="4"/>
  <c r="F285" i="4"/>
  <c r="E285" i="4"/>
  <c r="D285" i="4"/>
  <c r="L284" i="4"/>
  <c r="J284" i="4"/>
  <c r="I284" i="4"/>
  <c r="H284" i="4"/>
  <c r="G284" i="4"/>
  <c r="F284" i="4"/>
  <c r="E284" i="4"/>
  <c r="D284" i="4"/>
  <c r="L283" i="4"/>
  <c r="J283" i="4"/>
  <c r="I283" i="4"/>
  <c r="H283" i="4"/>
  <c r="G283" i="4"/>
  <c r="F283" i="4"/>
  <c r="E283" i="4"/>
  <c r="D283" i="4"/>
  <c r="L282" i="4"/>
  <c r="J282" i="4"/>
  <c r="I282" i="4"/>
  <c r="H282" i="4"/>
  <c r="G282" i="4"/>
  <c r="F282" i="4"/>
  <c r="E282" i="4"/>
  <c r="D282" i="4"/>
  <c r="L279" i="4"/>
  <c r="K279" i="4"/>
  <c r="J279" i="4"/>
  <c r="I279" i="4"/>
  <c r="H279" i="4"/>
  <c r="G279" i="4"/>
  <c r="F279" i="4"/>
  <c r="E279" i="4"/>
  <c r="D279" i="4"/>
  <c r="L276" i="4"/>
  <c r="J276" i="4"/>
  <c r="I276" i="4"/>
  <c r="H276" i="4"/>
  <c r="G276" i="4"/>
  <c r="F276" i="4"/>
  <c r="E276" i="4"/>
  <c r="D276" i="4"/>
  <c r="L275" i="4"/>
  <c r="J275" i="4"/>
  <c r="I275" i="4"/>
  <c r="H275" i="4"/>
  <c r="G275" i="4"/>
  <c r="F275" i="4"/>
  <c r="E275" i="4"/>
  <c r="D275" i="4"/>
  <c r="L274" i="4"/>
  <c r="J274" i="4"/>
  <c r="I274" i="4"/>
  <c r="H274" i="4"/>
  <c r="G274" i="4"/>
  <c r="F274" i="4"/>
  <c r="E274" i="4"/>
  <c r="D274" i="4"/>
  <c r="L273" i="4"/>
  <c r="J273" i="4"/>
  <c r="I273" i="4"/>
  <c r="H273" i="4"/>
  <c r="G273" i="4"/>
  <c r="F273" i="4"/>
  <c r="E273" i="4"/>
  <c r="D273" i="4"/>
  <c r="L272" i="4"/>
  <c r="J272" i="4"/>
  <c r="I272" i="4"/>
  <c r="H272" i="4"/>
  <c r="G272" i="4"/>
  <c r="F272" i="4"/>
  <c r="E272" i="4"/>
  <c r="D272" i="4"/>
  <c r="L271" i="4"/>
  <c r="J271" i="4"/>
  <c r="I271" i="4"/>
  <c r="H271" i="4"/>
  <c r="G271" i="4"/>
  <c r="F271" i="4"/>
  <c r="E271" i="4"/>
  <c r="D271" i="4"/>
  <c r="L268" i="4"/>
  <c r="K268" i="4"/>
  <c r="J268" i="4"/>
  <c r="I268" i="4"/>
  <c r="H268" i="4"/>
  <c r="G268" i="4"/>
  <c r="F268" i="4"/>
  <c r="E268" i="4"/>
  <c r="D268" i="4"/>
  <c r="L265" i="4"/>
  <c r="J265" i="4"/>
  <c r="I265" i="4"/>
  <c r="H265" i="4"/>
  <c r="G265" i="4"/>
  <c r="F265" i="4"/>
  <c r="E265" i="4"/>
  <c r="D265" i="4"/>
  <c r="L264" i="4"/>
  <c r="J264" i="4"/>
  <c r="I264" i="4"/>
  <c r="H264" i="4"/>
  <c r="G264" i="4"/>
  <c r="F264" i="4"/>
  <c r="E264" i="4"/>
  <c r="D264" i="4"/>
  <c r="L263" i="4"/>
  <c r="J263" i="4"/>
  <c r="I263" i="4"/>
  <c r="H263" i="4"/>
  <c r="G263" i="4"/>
  <c r="F263" i="4"/>
  <c r="E263" i="4"/>
  <c r="D263" i="4"/>
  <c r="L262" i="4"/>
  <c r="J262" i="4"/>
  <c r="I262" i="4"/>
  <c r="H262" i="4"/>
  <c r="G262" i="4"/>
  <c r="F262" i="4"/>
  <c r="E262" i="4"/>
  <c r="D262" i="4"/>
  <c r="L261" i="4"/>
  <c r="J261" i="4"/>
  <c r="I261" i="4"/>
  <c r="H261" i="4"/>
  <c r="G261" i="4"/>
  <c r="F261" i="4"/>
  <c r="E261" i="4"/>
  <c r="D261" i="4"/>
  <c r="L260" i="4"/>
  <c r="J260" i="4"/>
  <c r="I260" i="4"/>
  <c r="H260" i="4"/>
  <c r="G260" i="4"/>
  <c r="F260" i="4"/>
  <c r="E260" i="4"/>
  <c r="D260" i="4"/>
  <c r="L257" i="4"/>
  <c r="K257" i="4"/>
  <c r="J257" i="4"/>
  <c r="I257" i="4"/>
  <c r="H257" i="4"/>
  <c r="G257" i="4"/>
  <c r="F257" i="4"/>
  <c r="E257" i="4"/>
  <c r="D257" i="4"/>
  <c r="M256" i="4"/>
  <c r="F256" i="4"/>
  <c r="L251" i="4"/>
  <c r="J251" i="4"/>
  <c r="I251" i="4"/>
  <c r="H251" i="4"/>
  <c r="G251" i="4"/>
  <c r="F251" i="4"/>
  <c r="E251" i="4"/>
  <c r="D251" i="4"/>
  <c r="L250" i="4"/>
  <c r="J250" i="4"/>
  <c r="I250" i="4"/>
  <c r="H250" i="4"/>
  <c r="G250" i="4"/>
  <c r="F250" i="4"/>
  <c r="E250" i="4"/>
  <c r="D250" i="4"/>
  <c r="L249" i="4"/>
  <c r="J249" i="4"/>
  <c r="I249" i="4"/>
  <c r="H249" i="4"/>
  <c r="G249" i="4"/>
  <c r="F249" i="4"/>
  <c r="E249" i="4"/>
  <c r="D249" i="4"/>
  <c r="L248" i="4"/>
  <c r="J248" i="4"/>
  <c r="I248" i="4"/>
  <c r="H248" i="4"/>
  <c r="G248" i="4"/>
  <c r="F248" i="4"/>
  <c r="E248" i="4"/>
  <c r="D248" i="4"/>
  <c r="L247" i="4"/>
  <c r="J247" i="4"/>
  <c r="I247" i="4"/>
  <c r="H247" i="4"/>
  <c r="G247" i="4"/>
  <c r="F247" i="4"/>
  <c r="E247" i="4"/>
  <c r="D247" i="4"/>
  <c r="L246" i="4"/>
  <c r="J246" i="4"/>
  <c r="I246" i="4"/>
  <c r="H246" i="4"/>
  <c r="G246" i="4"/>
  <c r="F246" i="4"/>
  <c r="E246" i="4"/>
  <c r="D246" i="4"/>
  <c r="L243" i="4"/>
  <c r="K243" i="4"/>
  <c r="J243" i="4"/>
  <c r="I243" i="4"/>
  <c r="H243" i="4"/>
  <c r="G243" i="4"/>
  <c r="F243" i="4"/>
  <c r="E243" i="4"/>
  <c r="D243" i="4"/>
  <c r="L242" i="4"/>
  <c r="J242" i="4"/>
  <c r="I242" i="4"/>
  <c r="H242" i="4"/>
  <c r="G242" i="4"/>
  <c r="F242" i="4"/>
  <c r="E242" i="4"/>
  <c r="D242" i="4"/>
  <c r="L240" i="4"/>
  <c r="H240" i="4"/>
  <c r="G240" i="4"/>
  <c r="F240" i="4"/>
  <c r="E240" i="4"/>
  <c r="D240" i="4"/>
  <c r="L239" i="4"/>
  <c r="H239" i="4"/>
  <c r="G239" i="4"/>
  <c r="F239" i="4"/>
  <c r="E239" i="4"/>
  <c r="D239" i="4"/>
  <c r="L238" i="4"/>
  <c r="H238" i="4"/>
  <c r="G238" i="4"/>
  <c r="F238" i="4"/>
  <c r="E238" i="4"/>
  <c r="D238" i="4"/>
  <c r="L237" i="4"/>
  <c r="J237" i="4"/>
  <c r="I237" i="4"/>
  <c r="H237" i="4"/>
  <c r="G237" i="4"/>
  <c r="F237" i="4"/>
  <c r="E237" i="4"/>
  <c r="D237" i="4"/>
  <c r="L236" i="4"/>
  <c r="J236" i="4"/>
  <c r="I236" i="4"/>
  <c r="H236" i="4"/>
  <c r="G236" i="4"/>
  <c r="F236" i="4"/>
  <c r="E236" i="4"/>
  <c r="D236" i="4"/>
  <c r="L235" i="4"/>
  <c r="J235" i="4"/>
  <c r="I235" i="4"/>
  <c r="H235" i="4"/>
  <c r="G235" i="4"/>
  <c r="F235" i="4"/>
  <c r="E235" i="4"/>
  <c r="D235" i="4"/>
  <c r="L232" i="4"/>
  <c r="K232" i="4"/>
  <c r="J232" i="4"/>
  <c r="I232" i="4"/>
  <c r="H232" i="4"/>
  <c r="G232" i="4"/>
  <c r="F232" i="4"/>
  <c r="E232" i="4"/>
  <c r="D232" i="4"/>
  <c r="L231" i="4"/>
  <c r="J231" i="4"/>
  <c r="I231" i="4"/>
  <c r="H231" i="4"/>
  <c r="E231" i="4"/>
  <c r="D231" i="4"/>
  <c r="L229" i="4"/>
  <c r="J229" i="4"/>
  <c r="I229" i="4"/>
  <c r="H229" i="4"/>
  <c r="G229" i="4"/>
  <c r="F229" i="4"/>
  <c r="E229" i="4"/>
  <c r="D229" i="4"/>
  <c r="L228" i="4"/>
  <c r="J228" i="4"/>
  <c r="I228" i="4"/>
  <c r="H228" i="4"/>
  <c r="G228" i="4"/>
  <c r="F228" i="4"/>
  <c r="E228" i="4"/>
  <c r="D228" i="4"/>
  <c r="L227" i="4"/>
  <c r="J227" i="4"/>
  <c r="I227" i="4"/>
  <c r="H227" i="4"/>
  <c r="G227" i="4"/>
  <c r="F227" i="4"/>
  <c r="E227" i="4"/>
  <c r="D227" i="4"/>
  <c r="L226" i="4"/>
  <c r="J226" i="4"/>
  <c r="I226" i="4"/>
  <c r="H226" i="4"/>
  <c r="G226" i="4"/>
  <c r="F226" i="4"/>
  <c r="E226" i="4"/>
  <c r="D226" i="4"/>
  <c r="L225" i="4"/>
  <c r="J225" i="4"/>
  <c r="I225" i="4"/>
  <c r="H225" i="4"/>
  <c r="G225" i="4"/>
  <c r="F225" i="4"/>
  <c r="E225" i="4"/>
  <c r="D225" i="4"/>
  <c r="L224" i="4"/>
  <c r="J224" i="4"/>
  <c r="I224" i="4"/>
  <c r="H224" i="4"/>
  <c r="G224" i="4"/>
  <c r="F224" i="4"/>
  <c r="E224" i="4"/>
  <c r="D224" i="4"/>
  <c r="L221" i="4"/>
  <c r="K221" i="4"/>
  <c r="J221" i="4"/>
  <c r="I221" i="4"/>
  <c r="H221" i="4"/>
  <c r="G221" i="4"/>
  <c r="F221" i="4"/>
  <c r="E221" i="4"/>
  <c r="D221" i="4"/>
  <c r="M220" i="4"/>
  <c r="L220" i="4"/>
  <c r="J220" i="4"/>
  <c r="I220" i="4"/>
  <c r="H220" i="4"/>
  <c r="G220" i="4"/>
  <c r="F220" i="4"/>
  <c r="E220" i="4"/>
  <c r="D220" i="4"/>
  <c r="L216" i="4"/>
  <c r="J216" i="4"/>
  <c r="I216" i="4"/>
  <c r="H216" i="4"/>
  <c r="G216" i="4"/>
  <c r="F216" i="4"/>
  <c r="E216" i="4"/>
  <c r="D216" i="4"/>
  <c r="L215" i="4"/>
  <c r="J215" i="4"/>
  <c r="I215" i="4"/>
  <c r="H215" i="4"/>
  <c r="G215" i="4"/>
  <c r="F215" i="4"/>
  <c r="E215" i="4"/>
  <c r="D215" i="4"/>
  <c r="L214" i="4"/>
  <c r="J214" i="4"/>
  <c r="I214" i="4"/>
  <c r="H214" i="4"/>
  <c r="G214" i="4"/>
  <c r="F214" i="4"/>
  <c r="E214" i="4"/>
  <c r="D214" i="4"/>
  <c r="L213" i="4"/>
  <c r="J213" i="4"/>
  <c r="I213" i="4"/>
  <c r="H213" i="4"/>
  <c r="G213" i="4"/>
  <c r="F213" i="4"/>
  <c r="E213" i="4"/>
  <c r="D213" i="4"/>
  <c r="L212" i="4"/>
  <c r="J212" i="4"/>
  <c r="I212" i="4"/>
  <c r="H212" i="4"/>
  <c r="G212" i="4"/>
  <c r="F212" i="4"/>
  <c r="E212" i="4"/>
  <c r="D212" i="4"/>
  <c r="L211" i="4"/>
  <c r="J211" i="4"/>
  <c r="I211" i="4"/>
  <c r="H211" i="4"/>
  <c r="G211" i="4"/>
  <c r="F211" i="4"/>
  <c r="E211" i="4"/>
  <c r="D211" i="4"/>
  <c r="L209" i="4"/>
  <c r="K209" i="4"/>
  <c r="J209" i="4"/>
  <c r="I209" i="4"/>
  <c r="H209" i="4"/>
  <c r="G209" i="4"/>
  <c r="F209" i="4"/>
  <c r="E209" i="4"/>
  <c r="D209" i="4"/>
  <c r="F208" i="4"/>
  <c r="E208" i="4"/>
  <c r="D208" i="4"/>
  <c r="D206" i="4"/>
  <c r="D205" i="4"/>
  <c r="D204" i="4"/>
  <c r="F203" i="4"/>
  <c r="D203" i="4"/>
  <c r="D202" i="4"/>
  <c r="F201" i="4"/>
  <c r="E201" i="4"/>
  <c r="D201" i="4"/>
  <c r="L198" i="4"/>
  <c r="K198" i="4"/>
  <c r="J198" i="4"/>
  <c r="I198" i="4"/>
  <c r="H198" i="4"/>
  <c r="G198" i="4"/>
  <c r="E198" i="4"/>
  <c r="D198" i="4"/>
  <c r="H197" i="4"/>
  <c r="G197" i="4"/>
  <c r="F197" i="4"/>
  <c r="L195" i="4"/>
  <c r="K195" i="4"/>
  <c r="J195" i="4"/>
  <c r="I195" i="4"/>
  <c r="H195" i="4"/>
  <c r="G195" i="4"/>
  <c r="F195" i="4"/>
  <c r="E195" i="4"/>
  <c r="D195" i="4"/>
  <c r="L194" i="4"/>
  <c r="K194" i="4"/>
  <c r="J194" i="4"/>
  <c r="I194" i="4"/>
  <c r="H194" i="4"/>
  <c r="G194" i="4"/>
  <c r="F194" i="4"/>
  <c r="E194" i="4"/>
  <c r="D194" i="4"/>
  <c r="L193" i="4"/>
  <c r="K193" i="4"/>
  <c r="J193" i="4"/>
  <c r="I193" i="4"/>
  <c r="H193" i="4"/>
  <c r="G193" i="4"/>
  <c r="F193" i="4"/>
  <c r="E193" i="4"/>
  <c r="D193" i="4"/>
  <c r="L192" i="4"/>
  <c r="K192" i="4"/>
  <c r="J192" i="4"/>
  <c r="I192" i="4"/>
  <c r="H192" i="4"/>
  <c r="G192" i="4"/>
  <c r="F192" i="4"/>
  <c r="E192" i="4"/>
  <c r="D192" i="4"/>
  <c r="L191" i="4"/>
  <c r="K191" i="4"/>
  <c r="J191" i="4"/>
  <c r="I191" i="4"/>
  <c r="H191" i="4"/>
  <c r="G191" i="4"/>
  <c r="E191" i="4"/>
  <c r="L190" i="4"/>
  <c r="K190" i="4"/>
  <c r="J190" i="4"/>
  <c r="I190" i="4"/>
  <c r="H190" i="4"/>
  <c r="G190" i="4"/>
  <c r="F190" i="4"/>
  <c r="E190" i="4"/>
  <c r="D190" i="4"/>
  <c r="L187" i="4"/>
  <c r="K187" i="4"/>
  <c r="J187" i="4"/>
  <c r="I187" i="4"/>
  <c r="H187" i="4"/>
  <c r="G187" i="4"/>
  <c r="E187" i="4"/>
  <c r="D187" i="4"/>
  <c r="M186" i="4"/>
  <c r="L186" i="4"/>
  <c r="K186" i="4"/>
  <c r="J186" i="4"/>
  <c r="I186" i="4"/>
  <c r="H186" i="4"/>
  <c r="G186" i="4"/>
  <c r="F186" i="4"/>
  <c r="E186" i="4"/>
  <c r="L182" i="4"/>
  <c r="J182" i="4"/>
  <c r="I182" i="4"/>
  <c r="H182" i="4"/>
  <c r="G182" i="4"/>
  <c r="F182" i="4"/>
  <c r="E182" i="4"/>
  <c r="D182" i="4"/>
  <c r="L181" i="4"/>
  <c r="J181" i="4"/>
  <c r="I181" i="4"/>
  <c r="H181" i="4"/>
  <c r="G181" i="4"/>
  <c r="F181" i="4"/>
  <c r="E181" i="4"/>
  <c r="D181" i="4"/>
  <c r="L180" i="4"/>
  <c r="J180" i="4"/>
  <c r="I180" i="4"/>
  <c r="H180" i="4"/>
  <c r="G180" i="4"/>
  <c r="F180" i="4"/>
  <c r="E180" i="4"/>
  <c r="D180" i="4"/>
  <c r="L179" i="4"/>
  <c r="J179" i="4"/>
  <c r="I179" i="4"/>
  <c r="H179" i="4"/>
  <c r="G179" i="4"/>
  <c r="F179" i="4"/>
  <c r="E179" i="4"/>
  <c r="D179" i="4"/>
  <c r="L178" i="4"/>
  <c r="J178" i="4"/>
  <c r="I178" i="4"/>
  <c r="H178" i="4"/>
  <c r="G178" i="4"/>
  <c r="F178" i="4"/>
  <c r="E178" i="4"/>
  <c r="D178" i="4"/>
  <c r="L177" i="4"/>
  <c r="J177" i="4"/>
  <c r="I177" i="4"/>
  <c r="H177" i="4"/>
  <c r="G177" i="4"/>
  <c r="F177" i="4"/>
  <c r="E177" i="4"/>
  <c r="D177" i="4"/>
  <c r="L174" i="4"/>
  <c r="K174" i="4"/>
  <c r="J174" i="4"/>
  <c r="I174" i="4"/>
  <c r="H174" i="4"/>
  <c r="G174" i="4"/>
  <c r="F174" i="4"/>
  <c r="E174" i="4"/>
  <c r="D174" i="4"/>
  <c r="F173" i="4"/>
  <c r="L171" i="4"/>
  <c r="J171" i="4"/>
  <c r="I171" i="4"/>
  <c r="H171" i="4"/>
  <c r="G171" i="4"/>
  <c r="F171" i="4"/>
  <c r="E171" i="4"/>
  <c r="D171" i="4"/>
  <c r="L170" i="4"/>
  <c r="J170" i="4"/>
  <c r="I170" i="4"/>
  <c r="H170" i="4"/>
  <c r="G170" i="4"/>
  <c r="F170" i="4"/>
  <c r="E170" i="4"/>
  <c r="D170" i="4"/>
  <c r="L169" i="4"/>
  <c r="J169" i="4"/>
  <c r="I169" i="4"/>
  <c r="H169" i="4"/>
  <c r="G169" i="4"/>
  <c r="F169" i="4"/>
  <c r="E169" i="4"/>
  <c r="D169" i="4"/>
  <c r="L168" i="4"/>
  <c r="J168" i="4"/>
  <c r="I168" i="4"/>
  <c r="H168" i="4"/>
  <c r="G168" i="4"/>
  <c r="F168" i="4"/>
  <c r="E168" i="4"/>
  <c r="D168" i="4"/>
  <c r="L167" i="4"/>
  <c r="J167" i="4"/>
  <c r="I167" i="4"/>
  <c r="H167" i="4"/>
  <c r="G167" i="4"/>
  <c r="F167" i="4"/>
  <c r="E167" i="4"/>
  <c r="D167" i="4"/>
  <c r="L166" i="4"/>
  <c r="J166" i="4"/>
  <c r="I166" i="4"/>
  <c r="H166" i="4"/>
  <c r="G166" i="4"/>
  <c r="F166" i="4"/>
  <c r="E166" i="4"/>
  <c r="D166" i="4"/>
  <c r="L163" i="4"/>
  <c r="K163" i="4"/>
  <c r="J163" i="4"/>
  <c r="I163" i="4"/>
  <c r="H163" i="4"/>
  <c r="G163" i="4"/>
  <c r="F163" i="4"/>
  <c r="E163" i="4"/>
  <c r="D163" i="4"/>
  <c r="L160" i="4"/>
  <c r="J160" i="4"/>
  <c r="I160" i="4"/>
  <c r="H160" i="4"/>
  <c r="G160" i="4"/>
  <c r="F160" i="4"/>
  <c r="E160" i="4"/>
  <c r="D160" i="4"/>
  <c r="L159" i="4"/>
  <c r="J159" i="4"/>
  <c r="I159" i="4"/>
  <c r="H159" i="4"/>
  <c r="G159" i="4"/>
  <c r="F159" i="4"/>
  <c r="E159" i="4"/>
  <c r="D159" i="4"/>
  <c r="L158" i="4"/>
  <c r="J158" i="4"/>
  <c r="I158" i="4"/>
  <c r="H158" i="4"/>
  <c r="G158" i="4"/>
  <c r="F158" i="4"/>
  <c r="E158" i="4"/>
  <c r="D158" i="4"/>
  <c r="L157" i="4"/>
  <c r="K157" i="4"/>
  <c r="J157" i="4"/>
  <c r="I157" i="4"/>
  <c r="H157" i="4"/>
  <c r="G157" i="4"/>
  <c r="F157" i="4"/>
  <c r="E157" i="4"/>
  <c r="D157" i="4"/>
  <c r="L156" i="4"/>
  <c r="K156" i="4"/>
  <c r="J156" i="4"/>
  <c r="I156" i="4"/>
  <c r="H156" i="4"/>
  <c r="G156" i="4"/>
  <c r="F156" i="4"/>
  <c r="E156" i="4"/>
  <c r="D156" i="4"/>
  <c r="L155" i="4"/>
  <c r="K155" i="4"/>
  <c r="J155" i="4"/>
  <c r="I155" i="4"/>
  <c r="H155" i="4"/>
  <c r="G155" i="4"/>
  <c r="F155" i="4"/>
  <c r="E155" i="4"/>
  <c r="D155" i="4"/>
  <c r="L152" i="4"/>
  <c r="K152" i="4"/>
  <c r="J152" i="4"/>
  <c r="I152" i="4"/>
  <c r="H152" i="4"/>
  <c r="G152" i="4"/>
  <c r="F152" i="4"/>
  <c r="E152" i="4"/>
  <c r="D152" i="4"/>
  <c r="M151" i="4"/>
  <c r="L151" i="4"/>
  <c r="K151" i="4"/>
  <c r="J151" i="4"/>
  <c r="I151" i="4"/>
  <c r="H151" i="4"/>
  <c r="G151" i="4"/>
  <c r="F151" i="4"/>
  <c r="E151" i="4"/>
  <c r="D151" i="4"/>
  <c r="K147" i="4"/>
  <c r="J147" i="4"/>
  <c r="I147" i="4"/>
  <c r="H147" i="4"/>
  <c r="G147" i="4"/>
  <c r="F147" i="4"/>
  <c r="E147" i="4"/>
  <c r="D147" i="4"/>
  <c r="L146" i="4"/>
  <c r="K146" i="4"/>
  <c r="J146" i="4"/>
  <c r="I146" i="4"/>
  <c r="H146" i="4"/>
  <c r="G146" i="4"/>
  <c r="F146" i="4"/>
  <c r="E146" i="4"/>
  <c r="D146" i="4"/>
  <c r="K145" i="4"/>
  <c r="J145" i="4"/>
  <c r="I145" i="4"/>
  <c r="H145" i="4"/>
  <c r="G145" i="4"/>
  <c r="F145" i="4"/>
  <c r="E145" i="4"/>
  <c r="D145" i="4"/>
  <c r="L144" i="4"/>
  <c r="H144" i="4"/>
  <c r="G144" i="4"/>
  <c r="F144" i="4"/>
  <c r="E144" i="4"/>
  <c r="D144" i="4"/>
  <c r="L143" i="4"/>
  <c r="K143" i="4"/>
  <c r="J143" i="4"/>
  <c r="I143" i="4"/>
  <c r="H143" i="4"/>
  <c r="G143" i="4"/>
  <c r="F143" i="4"/>
  <c r="E143" i="4"/>
  <c r="D143" i="4"/>
  <c r="H142" i="4"/>
  <c r="G142" i="4"/>
  <c r="F142" i="4"/>
  <c r="E142" i="4"/>
  <c r="D142" i="4"/>
  <c r="L139" i="4"/>
  <c r="K139" i="4"/>
  <c r="J139" i="4"/>
  <c r="I139" i="4"/>
  <c r="H139" i="4"/>
  <c r="G139" i="4"/>
  <c r="F139" i="4"/>
  <c r="E139" i="4"/>
  <c r="D139" i="4"/>
  <c r="L136" i="4"/>
  <c r="J136" i="4"/>
  <c r="I136" i="4"/>
  <c r="H136" i="4"/>
  <c r="G136" i="4"/>
  <c r="F136" i="4"/>
  <c r="E136" i="4"/>
  <c r="D136" i="4"/>
  <c r="L135" i="4"/>
  <c r="J135" i="4"/>
  <c r="I135" i="4"/>
  <c r="H135" i="4"/>
  <c r="G135" i="4"/>
  <c r="F135" i="4"/>
  <c r="E135" i="4"/>
  <c r="D135" i="4"/>
  <c r="L134" i="4"/>
  <c r="J134" i="4"/>
  <c r="I134" i="4"/>
  <c r="H134" i="4"/>
  <c r="G134" i="4"/>
  <c r="F134" i="4"/>
  <c r="E134" i="4"/>
  <c r="D134" i="4"/>
  <c r="L133" i="4"/>
  <c r="J133" i="4"/>
  <c r="I133" i="4"/>
  <c r="H133" i="4"/>
  <c r="G133" i="4"/>
  <c r="F133" i="4"/>
  <c r="E133" i="4"/>
  <c r="D133" i="4"/>
  <c r="L132" i="4"/>
  <c r="J132" i="4"/>
  <c r="I132" i="4"/>
  <c r="H132" i="4"/>
  <c r="G132" i="4"/>
  <c r="F132" i="4"/>
  <c r="E132" i="4"/>
  <c r="D132" i="4"/>
  <c r="L131" i="4"/>
  <c r="J131" i="4"/>
  <c r="I131" i="4"/>
  <c r="H131" i="4"/>
  <c r="G131" i="4"/>
  <c r="F131" i="4"/>
  <c r="E131" i="4"/>
  <c r="D131" i="4"/>
  <c r="L128" i="4"/>
  <c r="K128" i="4"/>
  <c r="J128" i="4"/>
  <c r="I128" i="4"/>
  <c r="H128" i="4"/>
  <c r="G128" i="4"/>
  <c r="F128" i="4"/>
  <c r="E128" i="4"/>
  <c r="D128" i="4"/>
  <c r="L125" i="4"/>
  <c r="J125" i="4"/>
  <c r="I125" i="4"/>
  <c r="H125" i="4"/>
  <c r="G125" i="4"/>
  <c r="F125" i="4"/>
  <c r="E125" i="4"/>
  <c r="D125" i="4"/>
  <c r="L124" i="4"/>
  <c r="J124" i="4"/>
  <c r="I124" i="4"/>
  <c r="H124" i="4"/>
  <c r="G124" i="4"/>
  <c r="F124" i="4"/>
  <c r="E124" i="4"/>
  <c r="D124" i="4"/>
  <c r="L123" i="4"/>
  <c r="J123" i="4"/>
  <c r="I123" i="4"/>
  <c r="H123" i="4"/>
  <c r="G123" i="4"/>
  <c r="F123" i="4"/>
  <c r="E123" i="4"/>
  <c r="D123" i="4"/>
  <c r="L122" i="4"/>
  <c r="J122" i="4"/>
  <c r="I122" i="4"/>
  <c r="H122" i="4"/>
  <c r="G122" i="4"/>
  <c r="F122" i="4"/>
  <c r="E122" i="4"/>
  <c r="D122" i="4"/>
  <c r="L121" i="4"/>
  <c r="J121" i="4"/>
  <c r="I121" i="4"/>
  <c r="H121" i="4"/>
  <c r="G121" i="4"/>
  <c r="F121" i="4"/>
  <c r="E121" i="4"/>
  <c r="D121" i="4"/>
  <c r="L120" i="4"/>
  <c r="J120" i="4"/>
  <c r="I120" i="4"/>
  <c r="H120" i="4"/>
  <c r="G120" i="4"/>
  <c r="F120" i="4"/>
  <c r="E120" i="4"/>
  <c r="D120" i="4"/>
  <c r="L117" i="4"/>
  <c r="K117" i="4"/>
  <c r="J117" i="4"/>
  <c r="I117" i="4"/>
  <c r="H117" i="4"/>
  <c r="G117" i="4"/>
  <c r="F117" i="4"/>
  <c r="E117" i="4"/>
  <c r="D117" i="4"/>
  <c r="M116" i="4"/>
  <c r="L112" i="4"/>
  <c r="J112" i="4"/>
  <c r="I112" i="4"/>
  <c r="H112" i="4"/>
  <c r="G112" i="4"/>
  <c r="F112" i="4"/>
  <c r="E112" i="4"/>
  <c r="D112" i="4"/>
  <c r="L111" i="4"/>
  <c r="J111" i="4"/>
  <c r="I111" i="4"/>
  <c r="H111" i="4"/>
  <c r="G111" i="4"/>
  <c r="F111" i="4"/>
  <c r="E111" i="4"/>
  <c r="D111" i="4"/>
  <c r="L110" i="4"/>
  <c r="J110" i="4"/>
  <c r="I110" i="4"/>
  <c r="H110" i="4"/>
  <c r="G110" i="4"/>
  <c r="F110" i="4"/>
  <c r="E110" i="4"/>
  <c r="D110" i="4"/>
  <c r="L109" i="4"/>
  <c r="J109" i="4"/>
  <c r="I109" i="4"/>
  <c r="H109" i="4"/>
  <c r="G109" i="4"/>
  <c r="F109" i="4"/>
  <c r="E109" i="4"/>
  <c r="D109" i="4"/>
  <c r="L108" i="4"/>
  <c r="J108" i="4"/>
  <c r="I108" i="4"/>
  <c r="H108" i="4"/>
  <c r="G108" i="4"/>
  <c r="F108" i="4"/>
  <c r="E108" i="4"/>
  <c r="D108" i="4"/>
  <c r="L107" i="4"/>
  <c r="J107" i="4"/>
  <c r="I107" i="4"/>
  <c r="H107" i="4"/>
  <c r="G107" i="4"/>
  <c r="F107" i="4"/>
  <c r="E107" i="4"/>
  <c r="D107" i="4"/>
  <c r="L104" i="4"/>
  <c r="K104" i="4"/>
  <c r="J104" i="4"/>
  <c r="I104" i="4"/>
  <c r="H104" i="4"/>
  <c r="G104" i="4"/>
  <c r="F104" i="4"/>
  <c r="E104" i="4"/>
  <c r="D104" i="4"/>
  <c r="L101" i="4"/>
  <c r="K101" i="4"/>
  <c r="J101" i="4"/>
  <c r="I101" i="4"/>
  <c r="H101" i="4"/>
  <c r="G101" i="4"/>
  <c r="F101" i="4"/>
  <c r="E101" i="4"/>
  <c r="D101" i="4"/>
  <c r="L100" i="4"/>
  <c r="K100" i="4"/>
  <c r="J100" i="4"/>
  <c r="I100" i="4"/>
  <c r="H100" i="4"/>
  <c r="G100" i="4"/>
  <c r="F100" i="4"/>
  <c r="E100" i="4"/>
  <c r="D100" i="4"/>
  <c r="L99" i="4"/>
  <c r="K99" i="4"/>
  <c r="J99" i="4"/>
  <c r="I99" i="4"/>
  <c r="H99" i="4"/>
  <c r="G99" i="4"/>
  <c r="F99" i="4"/>
  <c r="E99" i="4"/>
  <c r="D99" i="4"/>
  <c r="L98" i="4"/>
  <c r="K98" i="4"/>
  <c r="J98" i="4"/>
  <c r="I98" i="4"/>
  <c r="H98" i="4"/>
  <c r="G98" i="4"/>
  <c r="F98" i="4"/>
  <c r="E98" i="4"/>
  <c r="D98" i="4"/>
  <c r="L97" i="4"/>
  <c r="K97" i="4"/>
  <c r="J97" i="4"/>
  <c r="I97" i="4"/>
  <c r="H97" i="4"/>
  <c r="G97" i="4"/>
  <c r="F97" i="4"/>
  <c r="E97" i="4"/>
  <c r="D97" i="4"/>
  <c r="L96" i="4"/>
  <c r="K96" i="4"/>
  <c r="J96" i="4"/>
  <c r="I96" i="4"/>
  <c r="H96" i="4"/>
  <c r="G96" i="4"/>
  <c r="F96" i="4"/>
  <c r="E96" i="4"/>
  <c r="D96" i="4"/>
  <c r="L93" i="4"/>
  <c r="K93" i="4"/>
  <c r="J93" i="4"/>
  <c r="I93" i="4"/>
  <c r="H93" i="4"/>
  <c r="G93" i="4"/>
  <c r="F93" i="4"/>
  <c r="E93" i="4"/>
  <c r="D93" i="4"/>
  <c r="L92" i="4"/>
  <c r="K92" i="4"/>
  <c r="J92" i="4"/>
  <c r="I92" i="4"/>
  <c r="H92" i="4"/>
  <c r="G92" i="4"/>
  <c r="F92" i="4"/>
  <c r="E92" i="4"/>
  <c r="D92" i="4"/>
  <c r="L90" i="4"/>
  <c r="J90" i="4"/>
  <c r="I90" i="4"/>
  <c r="H90" i="4"/>
  <c r="G90" i="4"/>
  <c r="F90" i="4"/>
  <c r="E90" i="4"/>
  <c r="D90" i="4"/>
  <c r="L89" i="4"/>
  <c r="J89" i="4"/>
  <c r="I89" i="4"/>
  <c r="H89" i="4"/>
  <c r="G89" i="4"/>
  <c r="F89" i="4"/>
  <c r="E89" i="4"/>
  <c r="D89" i="4"/>
  <c r="L88" i="4"/>
  <c r="J88" i="4"/>
  <c r="I88" i="4"/>
  <c r="H88" i="4"/>
  <c r="G88" i="4"/>
  <c r="F88" i="4"/>
  <c r="E88" i="4"/>
  <c r="D88" i="4"/>
  <c r="L87" i="4"/>
  <c r="J87" i="4"/>
  <c r="I87" i="4"/>
  <c r="H87" i="4"/>
  <c r="G87" i="4"/>
  <c r="F87" i="4"/>
  <c r="E87" i="4"/>
  <c r="D87" i="4"/>
  <c r="L86" i="4"/>
  <c r="J86" i="4"/>
  <c r="I86" i="4"/>
  <c r="H86" i="4"/>
  <c r="G86" i="4"/>
  <c r="F86" i="4"/>
  <c r="E86" i="4"/>
  <c r="L85" i="4"/>
  <c r="J85" i="4"/>
  <c r="I85" i="4"/>
  <c r="H85" i="4"/>
  <c r="G85" i="4"/>
  <c r="E85" i="4"/>
  <c r="D85" i="4"/>
  <c r="L82" i="4"/>
  <c r="K82" i="4"/>
  <c r="J82" i="4"/>
  <c r="I82" i="4"/>
  <c r="H82" i="4"/>
  <c r="G82" i="4"/>
  <c r="F82" i="4"/>
  <c r="E82" i="4"/>
  <c r="D82" i="4"/>
  <c r="F81" i="4"/>
  <c r="E81" i="4"/>
  <c r="D81" i="4"/>
  <c r="L79" i="4"/>
  <c r="J79" i="4"/>
  <c r="I79" i="4"/>
  <c r="H79" i="4"/>
  <c r="G79" i="4"/>
  <c r="F79" i="4"/>
  <c r="E79" i="4"/>
  <c r="D79" i="4"/>
  <c r="L78" i="4"/>
  <c r="J78" i="4"/>
  <c r="I78" i="4"/>
  <c r="H78" i="4"/>
  <c r="G78" i="4"/>
  <c r="F78" i="4"/>
  <c r="E78" i="4"/>
  <c r="D78" i="4"/>
  <c r="L77" i="4"/>
  <c r="J77" i="4"/>
  <c r="I77" i="4"/>
  <c r="H77" i="4"/>
  <c r="G77" i="4"/>
  <c r="F77" i="4"/>
  <c r="E77" i="4"/>
  <c r="D77" i="4"/>
  <c r="L76" i="4"/>
  <c r="J76" i="4"/>
  <c r="I76" i="4"/>
  <c r="H76" i="4"/>
  <c r="G76" i="4"/>
  <c r="F76" i="4"/>
  <c r="E76" i="4"/>
  <c r="D76" i="4"/>
  <c r="L75" i="4"/>
  <c r="J75" i="4"/>
  <c r="I75" i="4"/>
  <c r="H75" i="4"/>
  <c r="G75" i="4"/>
  <c r="F75" i="4"/>
  <c r="E75" i="4"/>
  <c r="D75" i="4"/>
  <c r="L74" i="4"/>
  <c r="J74" i="4"/>
  <c r="I74" i="4"/>
  <c r="H74" i="4"/>
  <c r="G74" i="4"/>
  <c r="F74" i="4"/>
  <c r="E74" i="4"/>
  <c r="D74" i="4"/>
  <c r="L71" i="4"/>
  <c r="K71" i="4"/>
  <c r="J71" i="4"/>
  <c r="I71" i="4"/>
  <c r="H71" i="4"/>
  <c r="G71" i="4"/>
  <c r="F71" i="4"/>
  <c r="E71" i="4"/>
  <c r="D71" i="4"/>
  <c r="F70" i="4"/>
  <c r="L68" i="4"/>
  <c r="J68" i="4"/>
  <c r="H68" i="4"/>
  <c r="G68" i="4"/>
  <c r="F68" i="4"/>
  <c r="E68" i="4"/>
  <c r="D68" i="4"/>
  <c r="L67" i="4"/>
  <c r="J67" i="4"/>
  <c r="H67" i="4"/>
  <c r="G67" i="4"/>
  <c r="F67" i="4"/>
  <c r="E67" i="4"/>
  <c r="D67" i="4"/>
  <c r="L66" i="4"/>
  <c r="J66" i="4"/>
  <c r="H66" i="4"/>
  <c r="G66" i="4"/>
  <c r="F66" i="4"/>
  <c r="E66" i="4"/>
  <c r="D66" i="4"/>
  <c r="L65" i="4"/>
  <c r="J65" i="4"/>
  <c r="H65" i="4"/>
  <c r="G65" i="4"/>
  <c r="F65" i="4"/>
  <c r="E65" i="4"/>
  <c r="D65" i="4"/>
  <c r="L64" i="4"/>
  <c r="J64" i="4"/>
  <c r="F64" i="4"/>
  <c r="E64" i="4"/>
  <c r="D64" i="4"/>
  <c r="L63" i="4"/>
  <c r="J63" i="4"/>
  <c r="I63" i="4"/>
  <c r="H63" i="4"/>
  <c r="G63" i="4"/>
  <c r="F63" i="4"/>
  <c r="E63" i="4"/>
  <c r="D63" i="4"/>
  <c r="L60" i="4"/>
  <c r="K60" i="4"/>
  <c r="J60" i="4"/>
  <c r="I60" i="4"/>
  <c r="H60" i="4"/>
  <c r="G60" i="4"/>
  <c r="F60" i="4"/>
  <c r="E60" i="4"/>
  <c r="D60" i="4"/>
  <c r="M59" i="4"/>
  <c r="F59" i="4"/>
  <c r="E59" i="4"/>
  <c r="D56" i="4"/>
  <c r="D55" i="4"/>
  <c r="D54" i="4"/>
  <c r="D53" i="4"/>
  <c r="D52" i="4"/>
  <c r="D51" i="4"/>
  <c r="L48" i="4"/>
  <c r="K48" i="4"/>
  <c r="J48" i="4"/>
  <c r="I48" i="4"/>
  <c r="H48" i="4"/>
  <c r="G48" i="4"/>
  <c r="F48" i="4"/>
  <c r="E48" i="4"/>
  <c r="D48" i="4"/>
  <c r="D47" i="4"/>
  <c r="L45" i="4"/>
  <c r="K45" i="4"/>
  <c r="J45" i="4"/>
  <c r="I45" i="4"/>
  <c r="H45" i="4"/>
  <c r="G45" i="4"/>
  <c r="F45" i="4"/>
  <c r="E45" i="4"/>
  <c r="D45" i="4"/>
  <c r="L44" i="4"/>
  <c r="K44" i="4"/>
  <c r="J44" i="4"/>
  <c r="I44" i="4"/>
  <c r="H44" i="4"/>
  <c r="G44" i="4"/>
  <c r="F44" i="4"/>
  <c r="E44" i="4"/>
  <c r="D44" i="4"/>
  <c r="L43" i="4"/>
  <c r="K43" i="4"/>
  <c r="J43" i="4"/>
  <c r="I43" i="4"/>
  <c r="H43" i="4"/>
  <c r="G43" i="4"/>
  <c r="F43" i="4"/>
  <c r="E43" i="4"/>
  <c r="D43" i="4"/>
  <c r="H42" i="4"/>
  <c r="G42" i="4"/>
  <c r="F42" i="4"/>
  <c r="E42" i="4"/>
  <c r="D42" i="4"/>
  <c r="L41" i="4"/>
  <c r="J41" i="4"/>
  <c r="I41" i="4"/>
  <c r="H41" i="4"/>
  <c r="G41" i="4"/>
  <c r="F41" i="4"/>
  <c r="E41" i="4"/>
  <c r="D41" i="4"/>
  <c r="H40" i="4"/>
  <c r="G40" i="4"/>
  <c r="F40" i="4"/>
  <c r="E40" i="4"/>
  <c r="D40" i="4"/>
  <c r="L37" i="4"/>
  <c r="K37" i="4"/>
  <c r="J37" i="4"/>
  <c r="I37" i="4"/>
  <c r="H37" i="4"/>
  <c r="G37" i="4"/>
  <c r="F37" i="4"/>
  <c r="E37" i="4"/>
  <c r="D37" i="4"/>
  <c r="L36" i="4"/>
  <c r="K36" i="4"/>
  <c r="J36" i="4"/>
  <c r="I36" i="4"/>
  <c r="H36" i="4"/>
  <c r="G36" i="4"/>
  <c r="F36" i="4"/>
  <c r="E36" i="4"/>
  <c r="D36" i="4"/>
  <c r="L35" i="4"/>
  <c r="K35" i="4"/>
  <c r="J35" i="4"/>
  <c r="I35" i="4"/>
  <c r="H35" i="4"/>
  <c r="G35" i="4"/>
  <c r="F35" i="4"/>
  <c r="E35" i="4"/>
  <c r="L33" i="4"/>
  <c r="K33" i="4"/>
  <c r="J33" i="4"/>
  <c r="I33" i="4"/>
  <c r="H33" i="4"/>
  <c r="G33" i="4"/>
  <c r="F33" i="4"/>
  <c r="E33" i="4"/>
  <c r="D33" i="4"/>
  <c r="L32" i="4"/>
  <c r="K32" i="4"/>
  <c r="J32" i="4"/>
  <c r="I32" i="4"/>
  <c r="H32" i="4"/>
  <c r="G32" i="4"/>
  <c r="F32" i="4"/>
  <c r="E32" i="4"/>
  <c r="D32" i="4"/>
  <c r="L31" i="4"/>
  <c r="K31" i="4"/>
  <c r="J31" i="4"/>
  <c r="I31" i="4"/>
  <c r="H31" i="4"/>
  <c r="G31" i="4"/>
  <c r="F31" i="4"/>
  <c r="E31" i="4"/>
  <c r="D31" i="4"/>
  <c r="L30" i="4"/>
  <c r="K30" i="4"/>
  <c r="J30" i="4"/>
  <c r="I30" i="4"/>
  <c r="H30" i="4"/>
  <c r="G30" i="4"/>
  <c r="F30" i="4"/>
  <c r="E30" i="4"/>
  <c r="D30" i="4"/>
  <c r="L29" i="4"/>
  <c r="K29" i="4"/>
  <c r="J29" i="4"/>
  <c r="I29" i="4"/>
  <c r="H29" i="4"/>
  <c r="G29" i="4"/>
  <c r="F29" i="4"/>
  <c r="E29" i="4"/>
  <c r="D29" i="4"/>
  <c r="L28" i="4"/>
  <c r="K28" i="4"/>
  <c r="J28" i="4"/>
  <c r="I28" i="4"/>
  <c r="H28" i="4"/>
  <c r="G28" i="4"/>
  <c r="F28" i="4"/>
  <c r="E28" i="4"/>
  <c r="D28" i="4"/>
  <c r="L27" i="4"/>
  <c r="J27" i="4"/>
  <c r="I27" i="4"/>
  <c r="G27" i="4"/>
  <c r="F27" i="4"/>
  <c r="E27" i="4"/>
  <c r="D27" i="4"/>
  <c r="L26" i="4"/>
  <c r="K26" i="4"/>
  <c r="J26" i="4"/>
  <c r="I26" i="4"/>
  <c r="H26" i="4"/>
  <c r="G26" i="4"/>
  <c r="F26" i="4"/>
  <c r="E26" i="4"/>
  <c r="D26" i="4"/>
  <c r="L25" i="4"/>
  <c r="K25" i="4"/>
  <c r="J25" i="4"/>
  <c r="I25" i="4"/>
  <c r="H25" i="4"/>
  <c r="G25" i="4"/>
  <c r="F25" i="4"/>
  <c r="E25" i="4"/>
  <c r="D25" i="4"/>
  <c r="L24" i="4"/>
  <c r="K24" i="4"/>
  <c r="J24" i="4"/>
  <c r="I24" i="4"/>
  <c r="H24" i="4"/>
  <c r="G24" i="4"/>
  <c r="F24" i="4"/>
  <c r="E24" i="4"/>
  <c r="D24" i="4"/>
  <c r="L21" i="4"/>
  <c r="K21" i="4"/>
  <c r="J21" i="4"/>
  <c r="I21" i="4"/>
  <c r="H21" i="4"/>
  <c r="G21" i="4"/>
  <c r="D21" i="4"/>
  <c r="L20" i="4"/>
  <c r="K20" i="4"/>
  <c r="J20" i="4"/>
  <c r="I20" i="4"/>
  <c r="H20" i="4"/>
  <c r="G20" i="4"/>
  <c r="F20" i="4"/>
  <c r="E20"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0" i="4"/>
  <c r="K10" i="4"/>
  <c r="J10" i="4"/>
  <c r="I10" i="4"/>
  <c r="H10" i="4"/>
  <c r="G10" i="4"/>
  <c r="F10" i="4"/>
  <c r="E10" i="4"/>
  <c r="D10" i="4"/>
  <c r="J9" i="4"/>
  <c r="I9" i="4"/>
  <c r="H9" i="4"/>
  <c r="G9" i="4"/>
  <c r="F9" i="4"/>
  <c r="E9" i="4"/>
  <c r="D9" i="4"/>
  <c r="L5" i="4"/>
  <c r="K5" i="4"/>
  <c r="J5" i="4"/>
  <c r="I5" i="4"/>
  <c r="H5" i="4"/>
  <c r="G5" i="4"/>
  <c r="F5" i="4"/>
  <c r="E5" i="4"/>
  <c r="D5" i="4"/>
  <c r="L4" i="4"/>
  <c r="K4" i="4"/>
  <c r="J4" i="4"/>
  <c r="I4" i="4"/>
  <c r="H4" i="4"/>
  <c r="G4" i="4"/>
  <c r="F4" i="4"/>
  <c r="E4" i="4"/>
  <c r="D4" i="4"/>
  <c r="K300" i="3"/>
  <c r="K298" i="4"/>
  <c r="K299" i="3"/>
  <c r="K297" i="4"/>
  <c r="K298" i="3"/>
  <c r="K296" i="4"/>
  <c r="K297" i="3"/>
  <c r="K295" i="4"/>
  <c r="K296" i="3"/>
  <c r="K294" i="4"/>
  <c r="K295" i="3"/>
  <c r="K293" i="4"/>
  <c r="L291" i="3"/>
  <c r="L289" i="4"/>
  <c r="K291" i="3"/>
  <c r="K289" i="4"/>
  <c r="J291" i="3"/>
  <c r="J289" i="4"/>
  <c r="I291" i="3"/>
  <c r="I289" i="4"/>
  <c r="H291" i="3"/>
  <c r="H289" i="4"/>
  <c r="G291" i="3"/>
  <c r="G289" i="4"/>
  <c r="F291" i="3"/>
  <c r="F289" i="4"/>
  <c r="E291" i="3"/>
  <c r="E289" i="4"/>
  <c r="D291" i="3"/>
  <c r="D289" i="4"/>
  <c r="K289" i="3"/>
  <c r="K287" i="4"/>
  <c r="K288" i="3"/>
  <c r="K286" i="4"/>
  <c r="K287" i="3"/>
  <c r="K285" i="4"/>
  <c r="K286" i="3"/>
  <c r="K284" i="4"/>
  <c r="K285" i="3"/>
  <c r="K283" i="4"/>
  <c r="K284" i="3"/>
  <c r="K282" i="4"/>
  <c r="L280" i="3"/>
  <c r="L278" i="4"/>
  <c r="J280" i="3"/>
  <c r="J278" i="4"/>
  <c r="I280" i="3"/>
  <c r="I278" i="4"/>
  <c r="H280" i="3"/>
  <c r="H278" i="4"/>
  <c r="G280" i="3"/>
  <c r="G278" i="4"/>
  <c r="F280" i="3"/>
  <c r="F278" i="4"/>
  <c r="E280" i="3"/>
  <c r="E278" i="4"/>
  <c r="D280" i="3"/>
  <c r="D278" i="4"/>
  <c r="K278" i="3"/>
  <c r="K276" i="4"/>
  <c r="K277" i="3"/>
  <c r="K275" i="4"/>
  <c r="K276" i="3"/>
  <c r="K274" i="4"/>
  <c r="K275" i="3"/>
  <c r="K273" i="4"/>
  <c r="K274" i="3"/>
  <c r="K272" i="4"/>
  <c r="K273" i="3"/>
  <c r="K271" i="4"/>
  <c r="L269" i="3"/>
  <c r="L267" i="4"/>
  <c r="K269" i="3"/>
  <c r="K267" i="4"/>
  <c r="J269" i="3"/>
  <c r="J267" i="4"/>
  <c r="I269" i="3"/>
  <c r="I267" i="4"/>
  <c r="H269" i="3"/>
  <c r="H267" i="4"/>
  <c r="G269" i="3"/>
  <c r="G267" i="4"/>
  <c r="F269" i="3"/>
  <c r="F267" i="4"/>
  <c r="E269" i="3"/>
  <c r="E267" i="4"/>
  <c r="D269" i="3"/>
  <c r="D267" i="4"/>
  <c r="K267" i="3"/>
  <c r="K265" i="4"/>
  <c r="K266" i="3"/>
  <c r="K264" i="4"/>
  <c r="K265" i="3"/>
  <c r="K263" i="4"/>
  <c r="K264" i="3"/>
  <c r="K262" i="4"/>
  <c r="K263" i="3"/>
  <c r="K261" i="4"/>
  <c r="K262" i="3"/>
  <c r="K260" i="4"/>
  <c r="L258" i="3"/>
  <c r="L256" i="4"/>
  <c r="K258" i="3"/>
  <c r="K256" i="4"/>
  <c r="J258" i="3"/>
  <c r="J256" i="4"/>
  <c r="I258" i="3"/>
  <c r="I256" i="4"/>
  <c r="H258" i="3"/>
  <c r="H256" i="4"/>
  <c r="G258" i="3"/>
  <c r="G256" i="4"/>
  <c r="E258" i="3"/>
  <c r="E256" i="4"/>
  <c r="D258" i="3"/>
  <c r="D256" i="4"/>
  <c r="K253" i="3"/>
  <c r="K251" i="4"/>
  <c r="K252" i="3"/>
  <c r="K250" i="4"/>
  <c r="K251" i="3"/>
  <c r="K249" i="4"/>
  <c r="K250" i="3"/>
  <c r="K248" i="4"/>
  <c r="K249" i="3"/>
  <c r="K247" i="4"/>
  <c r="K248" i="3"/>
  <c r="K246" i="4"/>
  <c r="K244" i="3"/>
  <c r="K242" i="4"/>
  <c r="K242" i="3"/>
  <c r="K240" i="4"/>
  <c r="J242" i="3"/>
  <c r="J240" i="4"/>
  <c r="K241" i="3"/>
  <c r="K239" i="4"/>
  <c r="K240" i="3"/>
  <c r="K238" i="4"/>
  <c r="J240" i="3"/>
  <c r="J238" i="4"/>
  <c r="K239" i="3"/>
  <c r="K237" i="4"/>
  <c r="K238" i="3"/>
  <c r="K236" i="4"/>
  <c r="K237" i="3"/>
  <c r="K235" i="4"/>
  <c r="K233" i="3"/>
  <c r="K231" i="4"/>
  <c r="G233" i="3"/>
  <c r="G231" i="4"/>
  <c r="F233" i="3"/>
  <c r="F231" i="4"/>
  <c r="K231" i="3"/>
  <c r="K229" i="4"/>
  <c r="K230" i="3"/>
  <c r="K228" i="4"/>
  <c r="K229" i="3"/>
  <c r="K227" i="4"/>
  <c r="K228" i="3"/>
  <c r="K226" i="4"/>
  <c r="K227" i="3"/>
  <c r="K225" i="4"/>
  <c r="K226" i="3"/>
  <c r="K224" i="4"/>
  <c r="K222" i="3"/>
  <c r="K220" i="4"/>
  <c r="K218" i="3"/>
  <c r="K216" i="4"/>
  <c r="K217" i="3"/>
  <c r="K215" i="4"/>
  <c r="K216" i="3"/>
  <c r="K214" i="4"/>
  <c r="K215" i="3"/>
  <c r="K213" i="4"/>
  <c r="K214" i="3"/>
  <c r="K212" i="4"/>
  <c r="K213" i="3"/>
  <c r="K211" i="4"/>
  <c r="L210" i="3"/>
  <c r="L208" i="4"/>
  <c r="K210" i="3"/>
  <c r="K208" i="4"/>
  <c r="J210" i="3"/>
  <c r="J208" i="4"/>
  <c r="I210" i="3"/>
  <c r="I208" i="4"/>
  <c r="H210" i="3"/>
  <c r="H208" i="4"/>
  <c r="G210" i="3"/>
  <c r="G208" i="4"/>
  <c r="L208" i="3"/>
  <c r="L206" i="4"/>
  <c r="K208" i="3"/>
  <c r="K206" i="4"/>
  <c r="J208" i="3"/>
  <c r="J206" i="4"/>
  <c r="I208" i="3"/>
  <c r="I206" i="4"/>
  <c r="H208" i="3"/>
  <c r="H206" i="4"/>
  <c r="G208" i="3"/>
  <c r="G206" i="4"/>
  <c r="F208" i="3"/>
  <c r="F206" i="4"/>
  <c r="E208" i="3"/>
  <c r="E206" i="4"/>
  <c r="L207" i="3"/>
  <c r="L205" i="4"/>
  <c r="K207" i="3"/>
  <c r="K205" i="4"/>
  <c r="J207" i="3"/>
  <c r="J205" i="4"/>
  <c r="I207" i="3"/>
  <c r="I205" i="4"/>
  <c r="H207" i="3"/>
  <c r="H205" i="4"/>
  <c r="G207" i="3"/>
  <c r="G205" i="4"/>
  <c r="F207" i="3"/>
  <c r="F205" i="4"/>
  <c r="E207" i="3"/>
  <c r="E205" i="4"/>
  <c r="L206" i="3"/>
  <c r="L204" i="4"/>
  <c r="K206" i="3"/>
  <c r="K204" i="4"/>
  <c r="J206" i="3"/>
  <c r="J204" i="4"/>
  <c r="I206" i="3"/>
  <c r="I204" i="4"/>
  <c r="H206" i="3"/>
  <c r="H204" i="4"/>
  <c r="G206" i="3"/>
  <c r="G204" i="4"/>
  <c r="F206" i="3"/>
  <c r="F204" i="4"/>
  <c r="E206" i="3"/>
  <c r="E204" i="4"/>
  <c r="L205" i="3"/>
  <c r="L203" i="4"/>
  <c r="K205" i="3"/>
  <c r="K203" i="4"/>
  <c r="J205" i="3"/>
  <c r="J203" i="4"/>
  <c r="I205" i="3"/>
  <c r="I203" i="4"/>
  <c r="H205" i="3"/>
  <c r="H203" i="4"/>
  <c r="G205" i="3"/>
  <c r="G203" i="4"/>
  <c r="E205" i="3"/>
  <c r="E203" i="4"/>
  <c r="L204" i="3"/>
  <c r="L202" i="4"/>
  <c r="J204" i="3"/>
  <c r="J202" i="4"/>
  <c r="I204" i="3"/>
  <c r="I202" i="4"/>
  <c r="H204" i="3"/>
  <c r="H202" i="4"/>
  <c r="G204" i="3"/>
  <c r="G202" i="4"/>
  <c r="F204" i="3"/>
  <c r="F202" i="4"/>
  <c r="E204" i="3"/>
  <c r="E202" i="4"/>
  <c r="L203" i="3"/>
  <c r="L201" i="4"/>
  <c r="J203" i="3"/>
  <c r="J201" i="4"/>
  <c r="I203" i="3"/>
  <c r="I201" i="4"/>
  <c r="H203" i="3"/>
  <c r="H201" i="4"/>
  <c r="G203" i="3"/>
  <c r="G201" i="4"/>
  <c r="F200" i="3"/>
  <c r="F198" i="4"/>
  <c r="L199" i="3"/>
  <c r="L197" i="4"/>
  <c r="I199" i="3"/>
  <c r="I197" i="4"/>
  <c r="E199" i="3"/>
  <c r="E197" i="4"/>
  <c r="D199" i="3"/>
  <c r="D197" i="4"/>
  <c r="F193" i="3"/>
  <c r="F191" i="4"/>
  <c r="D193" i="3"/>
  <c r="D191" i="4"/>
  <c r="F189" i="3"/>
  <c r="F187" i="4"/>
  <c r="K184" i="3"/>
  <c r="K182" i="4"/>
  <c r="K183" i="3"/>
  <c r="K181" i="4"/>
  <c r="K182" i="3"/>
  <c r="K180" i="4"/>
  <c r="K181" i="3"/>
  <c r="K179" i="4"/>
  <c r="K180" i="3"/>
  <c r="K178" i="4"/>
  <c r="K179" i="3"/>
  <c r="K175" i="3"/>
  <c r="K173" i="4"/>
  <c r="L175" i="3"/>
  <c r="L173" i="4"/>
  <c r="J175" i="3"/>
  <c r="J173" i="4"/>
  <c r="I175" i="3"/>
  <c r="I173" i="4"/>
  <c r="H175" i="3"/>
  <c r="H173" i="4"/>
  <c r="G175" i="3"/>
  <c r="G173" i="4"/>
  <c r="E175" i="3"/>
  <c r="E173" i="4"/>
  <c r="D175" i="3"/>
  <c r="D173" i="4"/>
  <c r="K173" i="3"/>
  <c r="K171" i="4"/>
  <c r="K172" i="3"/>
  <c r="K170" i="4"/>
  <c r="K171" i="3"/>
  <c r="K169" i="4"/>
  <c r="K170" i="3"/>
  <c r="K168" i="4"/>
  <c r="K169" i="3"/>
  <c r="K167" i="4"/>
  <c r="K168" i="3"/>
  <c r="K166" i="4"/>
  <c r="L164" i="3"/>
  <c r="L162" i="4"/>
  <c r="K164" i="3"/>
  <c r="K162" i="4"/>
  <c r="J164" i="3"/>
  <c r="J162" i="4"/>
  <c r="I164" i="3"/>
  <c r="I162" i="4"/>
  <c r="H164" i="3"/>
  <c r="H162" i="4"/>
  <c r="G164" i="3"/>
  <c r="G162" i="4"/>
  <c r="F164" i="3"/>
  <c r="F162" i="4"/>
  <c r="E164" i="3"/>
  <c r="E162" i="4"/>
  <c r="D164" i="3"/>
  <c r="D162" i="4"/>
  <c r="K162" i="3"/>
  <c r="K160" i="4"/>
  <c r="K161" i="3"/>
  <c r="K159" i="4"/>
  <c r="K160" i="3"/>
  <c r="K158" i="4"/>
  <c r="L149" i="3"/>
  <c r="L147" i="4"/>
  <c r="L147" i="3"/>
  <c r="L145" i="4"/>
  <c r="K146" i="3"/>
  <c r="K144" i="4"/>
  <c r="J146" i="3"/>
  <c r="J144" i="4"/>
  <c r="I146" i="3"/>
  <c r="I144" i="4"/>
  <c r="L144" i="3"/>
  <c r="L142" i="4"/>
  <c r="K144" i="3"/>
  <c r="K142" i="4"/>
  <c r="J144" i="3"/>
  <c r="J142" i="4"/>
  <c r="I144" i="3"/>
  <c r="I142" i="4"/>
  <c r="L140" i="3"/>
  <c r="L138" i="4"/>
  <c r="K140" i="3"/>
  <c r="K138" i="4"/>
  <c r="J140" i="3"/>
  <c r="J138" i="4"/>
  <c r="I140" i="3"/>
  <c r="I138" i="4"/>
  <c r="H140" i="3"/>
  <c r="H138" i="4"/>
  <c r="G140" i="3"/>
  <c r="G138" i="4"/>
  <c r="F140" i="3"/>
  <c r="F138" i="4"/>
  <c r="E140" i="3"/>
  <c r="E138" i="4"/>
  <c r="D140" i="3"/>
  <c r="D138" i="4"/>
  <c r="K138" i="3"/>
  <c r="K136" i="4"/>
  <c r="K137" i="3"/>
  <c r="K135" i="4"/>
  <c r="K136" i="3"/>
  <c r="K134" i="4"/>
  <c r="K135" i="3"/>
  <c r="K133" i="4"/>
  <c r="K134" i="3"/>
  <c r="K132" i="4"/>
  <c r="K133" i="3"/>
  <c r="K131" i="4"/>
  <c r="L129" i="3"/>
  <c r="L127" i="4"/>
  <c r="K129" i="3"/>
  <c r="K127" i="4"/>
  <c r="J129" i="3"/>
  <c r="J127" i="4"/>
  <c r="I129" i="3"/>
  <c r="I127" i="4"/>
  <c r="H129" i="3"/>
  <c r="H127" i="4"/>
  <c r="G129" i="3"/>
  <c r="G127" i="4"/>
  <c r="F129" i="3"/>
  <c r="F127" i="4"/>
  <c r="E129" i="3"/>
  <c r="E127" i="4"/>
  <c r="D129" i="3"/>
  <c r="D127" i="4"/>
  <c r="K127" i="3"/>
  <c r="K125" i="4"/>
  <c r="K126" i="3"/>
  <c r="K124" i="4"/>
  <c r="K125" i="3"/>
  <c r="K123" i="4"/>
  <c r="K124" i="3"/>
  <c r="K122" i="4"/>
  <c r="K123" i="3"/>
  <c r="K121" i="4"/>
  <c r="K122" i="3"/>
  <c r="K120" i="4"/>
  <c r="L118" i="3"/>
  <c r="L116" i="4"/>
  <c r="J118" i="3"/>
  <c r="J116" i="4"/>
  <c r="I118" i="3"/>
  <c r="I116" i="4"/>
  <c r="H118" i="3"/>
  <c r="H116" i="4"/>
  <c r="G118" i="3"/>
  <c r="G116" i="4"/>
  <c r="F118" i="3"/>
  <c r="F116" i="4"/>
  <c r="E118" i="3"/>
  <c r="E116" i="4"/>
  <c r="D118" i="3"/>
  <c r="D116" i="4"/>
  <c r="K114" i="3"/>
  <c r="K112" i="4"/>
  <c r="K113" i="3"/>
  <c r="K111" i="4"/>
  <c r="K112" i="3"/>
  <c r="K110" i="4"/>
  <c r="K111" i="3"/>
  <c r="K109" i="4"/>
  <c r="K110" i="3"/>
  <c r="K108" i="4"/>
  <c r="K109" i="3"/>
  <c r="K107" i="4"/>
  <c r="L105" i="3"/>
  <c r="L103" i="4"/>
  <c r="J105" i="3"/>
  <c r="J103" i="4"/>
  <c r="I105" i="3"/>
  <c r="I103" i="4"/>
  <c r="H105" i="3"/>
  <c r="H103" i="4"/>
  <c r="G105" i="3"/>
  <c r="G103" i="4"/>
  <c r="F105" i="3"/>
  <c r="F103" i="4"/>
  <c r="E105" i="3"/>
  <c r="E103" i="4"/>
  <c r="D105" i="3"/>
  <c r="D103" i="4"/>
  <c r="K92" i="3"/>
  <c r="K90" i="4"/>
  <c r="K91" i="3"/>
  <c r="K89" i="4"/>
  <c r="K90" i="3"/>
  <c r="K88" i="4"/>
  <c r="K89" i="3"/>
  <c r="K87" i="4"/>
  <c r="K88" i="3"/>
  <c r="K86" i="4"/>
  <c r="D88" i="3"/>
  <c r="D86" i="4"/>
  <c r="K87" i="3"/>
  <c r="K85" i="4"/>
  <c r="F87" i="3"/>
  <c r="F85" i="4"/>
  <c r="L83" i="3"/>
  <c r="L81" i="4"/>
  <c r="J83" i="3"/>
  <c r="J81" i="4"/>
  <c r="I83" i="3"/>
  <c r="I81" i="4"/>
  <c r="H83" i="3"/>
  <c r="H81" i="4"/>
  <c r="G83" i="3"/>
  <c r="G81" i="4"/>
  <c r="K81" i="3"/>
  <c r="K79" i="4"/>
  <c r="K80" i="3"/>
  <c r="K78" i="4"/>
  <c r="K79" i="3"/>
  <c r="K77" i="4"/>
  <c r="K78" i="3"/>
  <c r="K76" i="4"/>
  <c r="K77" i="3"/>
  <c r="K75" i="4"/>
  <c r="K76" i="3"/>
  <c r="K74" i="4"/>
  <c r="L72" i="3"/>
  <c r="L70" i="4"/>
  <c r="J72" i="3"/>
  <c r="J70" i="4"/>
  <c r="I72" i="3"/>
  <c r="I70" i="4"/>
  <c r="H72" i="3"/>
  <c r="H70" i="4"/>
  <c r="G72" i="3"/>
  <c r="G70" i="4"/>
  <c r="E72" i="3"/>
  <c r="E70" i="4"/>
  <c r="D72" i="3"/>
  <c r="D70" i="4"/>
  <c r="K70" i="3"/>
  <c r="K68" i="4"/>
  <c r="I70" i="3"/>
  <c r="I68" i="4"/>
  <c r="K69" i="3"/>
  <c r="K67" i="4"/>
  <c r="I69" i="3"/>
  <c r="I67" i="4"/>
  <c r="K68" i="3"/>
  <c r="K66" i="4"/>
  <c r="I68" i="3"/>
  <c r="I66" i="4"/>
  <c r="K67" i="3"/>
  <c r="K65" i="4"/>
  <c r="I67" i="3"/>
  <c r="I65" i="4"/>
  <c r="K66" i="3"/>
  <c r="K64" i="4"/>
  <c r="H66" i="3"/>
  <c r="H64" i="4"/>
  <c r="G66" i="3"/>
  <c r="G64" i="4"/>
  <c r="K65" i="3"/>
  <c r="K63" i="4"/>
  <c r="L61" i="3"/>
  <c r="L59" i="4"/>
  <c r="K61" i="3"/>
  <c r="K59" i="4"/>
  <c r="J61" i="3"/>
  <c r="J59" i="4"/>
  <c r="G61" i="3"/>
  <c r="G59" i="4"/>
  <c r="D61" i="3"/>
  <c r="D59" i="4"/>
  <c r="L58" i="3"/>
  <c r="L56" i="4"/>
  <c r="J58" i="3"/>
  <c r="J56" i="4"/>
  <c r="I58" i="3"/>
  <c r="I56" i="4"/>
  <c r="H58" i="3"/>
  <c r="H56" i="4"/>
  <c r="G58" i="3"/>
  <c r="G56" i="4"/>
  <c r="F58" i="3"/>
  <c r="F56" i="4"/>
  <c r="E58" i="3"/>
  <c r="E56" i="4"/>
  <c r="L57" i="3"/>
  <c r="L55" i="4"/>
  <c r="J57" i="3"/>
  <c r="J55" i="4"/>
  <c r="I57" i="3"/>
  <c r="I55" i="4"/>
  <c r="H57" i="3"/>
  <c r="H55" i="4"/>
  <c r="G57" i="3"/>
  <c r="G55" i="4"/>
  <c r="F57" i="3"/>
  <c r="F55" i="4"/>
  <c r="E57" i="3"/>
  <c r="E55" i="4"/>
  <c r="L56" i="3"/>
  <c r="L54" i="4"/>
  <c r="J56" i="3"/>
  <c r="J54" i="4"/>
  <c r="I56" i="3"/>
  <c r="I54" i="4"/>
  <c r="H56" i="3"/>
  <c r="H54" i="4"/>
  <c r="G56" i="3"/>
  <c r="G54" i="4"/>
  <c r="F56" i="3"/>
  <c r="F54" i="4"/>
  <c r="E56" i="3"/>
  <c r="E54" i="4"/>
  <c r="L55" i="3"/>
  <c r="L53" i="4"/>
  <c r="J55" i="3"/>
  <c r="J53" i="4"/>
  <c r="I55" i="3"/>
  <c r="I53" i="4"/>
  <c r="H55" i="3"/>
  <c r="H53" i="4"/>
  <c r="G55" i="3"/>
  <c r="G53" i="4"/>
  <c r="F55" i="3"/>
  <c r="F53" i="4"/>
  <c r="E55" i="3"/>
  <c r="E53" i="4"/>
  <c r="L54" i="3"/>
  <c r="L52" i="4"/>
  <c r="J54" i="3"/>
  <c r="J52" i="4"/>
  <c r="I54" i="3"/>
  <c r="I52" i="4"/>
  <c r="H54" i="3"/>
  <c r="H52" i="4"/>
  <c r="G54" i="3"/>
  <c r="G52" i="4"/>
  <c r="F54" i="3"/>
  <c r="F52" i="4"/>
  <c r="E54" i="3"/>
  <c r="E52" i="4"/>
  <c r="L53" i="3"/>
  <c r="L51" i="4"/>
  <c r="J53" i="3"/>
  <c r="J51" i="4"/>
  <c r="I53" i="3"/>
  <c r="I51" i="4"/>
  <c r="H53" i="3"/>
  <c r="H51" i="4"/>
  <c r="G53" i="3"/>
  <c r="G51" i="4"/>
  <c r="F53" i="3"/>
  <c r="F51" i="4"/>
  <c r="E53" i="3"/>
  <c r="E51" i="4"/>
  <c r="L49" i="3"/>
  <c r="L47" i="4"/>
  <c r="J49" i="3"/>
  <c r="J47" i="4"/>
  <c r="I49" i="3"/>
  <c r="I47" i="4"/>
  <c r="H49" i="3"/>
  <c r="H47" i="4"/>
  <c r="G49" i="3"/>
  <c r="G47" i="4"/>
  <c r="F49" i="3"/>
  <c r="F47" i="4"/>
  <c r="E49" i="3"/>
  <c r="E47" i="4"/>
  <c r="K44" i="3"/>
  <c r="K42" i="4"/>
  <c r="J44" i="3"/>
  <c r="J42" i="4"/>
  <c r="I44" i="3"/>
  <c r="I42" i="4"/>
  <c r="K43" i="3"/>
  <c r="K41" i="4"/>
  <c r="K42" i="3"/>
  <c r="K40" i="4"/>
  <c r="J42" i="3"/>
  <c r="J40" i="4"/>
  <c r="I42" i="3"/>
  <c r="I40" i="4"/>
  <c r="D37" i="3"/>
  <c r="D35" i="4"/>
  <c r="K29" i="3"/>
  <c r="K27" i="4"/>
  <c r="H29" i="3"/>
  <c r="H27" i="4"/>
  <c r="F23" i="3"/>
  <c r="F21" i="4"/>
  <c r="E23" i="3"/>
  <c r="E21" i="4"/>
  <c r="D22" i="3"/>
  <c r="D20" i="4"/>
  <c r="L11" i="3"/>
  <c r="L9" i="4"/>
  <c r="K11" i="3"/>
  <c r="K9" i="4"/>
  <c r="L42" i="3"/>
  <c r="L40" i="4"/>
  <c r="K49" i="3"/>
  <c r="K47" i="4"/>
  <c r="K53" i="3"/>
  <c r="K51" i="4"/>
  <c r="K54" i="3"/>
  <c r="K52" i="4"/>
  <c r="K55" i="3"/>
  <c r="K53" i="4"/>
  <c r="K56" i="3"/>
  <c r="K54" i="4"/>
  <c r="K57" i="3"/>
  <c r="K55" i="4"/>
  <c r="K58" i="3"/>
  <c r="K56" i="4"/>
  <c r="H61" i="3"/>
  <c r="H59" i="4"/>
  <c r="I66" i="3"/>
  <c r="K72" i="3"/>
  <c r="K70" i="4"/>
  <c r="K83" i="3"/>
  <c r="K81" i="4"/>
  <c r="K118" i="3"/>
  <c r="K116" i="4"/>
  <c r="J199" i="3"/>
  <c r="J197" i="4"/>
  <c r="K203" i="3"/>
  <c r="K201" i="4"/>
  <c r="K204" i="3"/>
  <c r="K202" i="4"/>
  <c r="I242" i="3"/>
  <c r="I240" i="4"/>
  <c r="K177" i="4"/>
  <c r="L44" i="3"/>
  <c r="L42" i="4"/>
  <c r="K105" i="3"/>
  <c r="K103" i="4"/>
  <c r="D188" i="3"/>
  <c r="D186" i="4"/>
  <c r="K199" i="3"/>
  <c r="K197" i="4"/>
  <c r="I240" i="3"/>
  <c r="I238" i="4"/>
  <c r="J241" i="3"/>
  <c r="K280" i="3"/>
  <c r="K278" i="4"/>
  <c r="N87" i="5"/>
  <c r="N88" i="5"/>
  <c r="N89" i="5"/>
  <c r="N90" i="5"/>
  <c r="N91" i="5"/>
  <c r="N92" i="5"/>
  <c r="N93" i="5"/>
  <c r="K29" i="9"/>
  <c r="L30" i="9"/>
  <c r="K33" i="9"/>
  <c r="L34" i="9"/>
  <c r="J35" i="9"/>
  <c r="K17" i="9"/>
  <c r="K19" i="9"/>
  <c r="K21" i="9"/>
  <c r="K28" i="9"/>
  <c r="L29" i="9"/>
  <c r="K32" i="9"/>
  <c r="L33" i="9"/>
  <c r="L28" i="9"/>
  <c r="K31" i="9"/>
  <c r="L32" i="9"/>
  <c r="K16" i="9"/>
  <c r="K18" i="9"/>
  <c r="K20" i="9"/>
  <c r="K22" i="9"/>
  <c r="K30" i="9"/>
  <c r="J239" i="4"/>
  <c r="I241" i="3"/>
  <c r="I239" i="4"/>
  <c r="I64" i="4"/>
  <c r="I61" i="3"/>
  <c r="I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tc={B3E8349C-6892-4174-9AEF-FDDBFD871978}</author>
  </authors>
  <commentList>
    <comment ref="B154"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The indicator was updated in 2018, prior to this recent update.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family val="2"/>
          </rPr>
          <t>+garth@blueventures.org Please could you help us think about what are the inputs we would need to do the Forest ES for our own project. Keeping it simple and assuming we use the same assumptions for eg. storm protection in your sheet.
_Assigned to Garth Cripps_
	-Frances Humber
Just reminding you about this
	-Frances Humber</t>
        </r>
      </text>
    </comment>
    <comment ref="B19" authorId="0" shapeId="0" xr:uid="{00000000-0006-0000-0400-000002000000}">
      <text>
        <r>
          <rPr>
            <sz val="10"/>
            <color rgb="FF000000"/>
            <rFont val="Arial"/>
            <family val="2"/>
          </rPr>
          <t>+leah@blueventures.org +garth@blueventures.org Having briefly chatted to both of you, I'm not sure if we have any population numbers as an idea within sites 4-6 when doing the business case. If not, then I think we need to make some assumptions, so we work out targets for some of our output indicators (eg. number of people trained in alt livelihoods).
	-Frances Humber
Hi +fran@blueventures.org and +garth@blueventures.org. 
I had a think about this and knew we'd calculated this somewhere for the business case. Found it: ICF_# people reached.xlsx on drive (sorry, can't seem to link it from my tablet). Have copied and adapted these numbers here.
	-Leah Glass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29" authorId="0" shapeId="0" xr:uid="{00000000-0006-0000-0500-000001000000}">
      <text>
        <r>
          <rPr>
            <sz val="10"/>
            <color rgb="FF000000"/>
            <rFont val="Arial"/>
            <family val="2"/>
          </rPr>
          <t>Error in equation due to copy and paste. Adds 508 ha to all subsequent totals.
	-Leah Glass</t>
        </r>
      </text>
    </comment>
  </commentList>
</comments>
</file>

<file path=xl/sharedStrings.xml><?xml version="1.0" encoding="utf-8"?>
<sst xmlns="http://schemas.openxmlformats.org/spreadsheetml/2006/main" count="2452" uniqueCount="408">
  <si>
    <t>PROJECT TITLE</t>
  </si>
  <si>
    <t>Defra ICF Blue Forests Project</t>
  </si>
  <si>
    <t>Source of information</t>
  </si>
  <si>
    <t>IMPACT</t>
  </si>
  <si>
    <t>Impact Indicator 1</t>
  </si>
  <si>
    <t>Baseline</t>
  </si>
  <si>
    <t>Target 2037 (Year 20)</t>
  </si>
  <si>
    <t>Original</t>
  </si>
  <si>
    <t>Total: 52,620; of which is verified: 0</t>
  </si>
  <si>
    <t>Total: 111,493; of which is verified: 0</t>
  </si>
  <si>
    <t>Total: 794,734; of which is verified: 0</t>
  </si>
  <si>
    <t>Total: 1,473,100; of which is verified: 0</t>
  </si>
  <si>
    <t>Total: 2,153,807; of which is verified: 63,594</t>
  </si>
  <si>
    <t>Total: 3,709,450; of which is verified: 129,371</t>
  </si>
  <si>
    <t>Total: 5,262,036; of which is verified: 197,303</t>
  </si>
  <si>
    <t>Total: 24,420,335; of which is verified: 13,934,696</t>
  </si>
  <si>
    <t>Mangrove forests and ecosystem services (fisheries etc) protected and restored, preventing carbon emissions and supporting security of livelihoods in coastal communities.</t>
  </si>
  <si>
    <t xml:space="preserve">Tonnes of CO2 emissions prevented (KPI 6) </t>
  </si>
  <si>
    <t>Planned</t>
  </si>
  <si>
    <t>Total: 54,620</t>
  </si>
  <si>
    <t>Total: 111,493</t>
  </si>
  <si>
    <t>Total: 149,974</t>
  </si>
  <si>
    <t>Total: 432,021</t>
  </si>
  <si>
    <t>Total: 721,927</t>
  </si>
  <si>
    <t>Total: 1,197,499</t>
  </si>
  <si>
    <t>Total: 1,682,211</t>
  </si>
  <si>
    <t>Total: 7,768,115</t>
  </si>
  <si>
    <t>Business case, sheet Deforestation &amp; carbon, Columns BX-BY</t>
  </si>
  <si>
    <t>Achieved</t>
  </si>
  <si>
    <t>Total estimated: 24,378; of which verified: 0</t>
  </si>
  <si>
    <t>Total estimated 50,475; of which verified: 0</t>
  </si>
  <si>
    <t>Total: 149,974; of which is verified: 0</t>
  </si>
  <si>
    <t>Source</t>
  </si>
  <si>
    <t>Forest change analysis will only be done every 5 years (starting in 2015). So until 2020, the unverified figures will be extrapolations based on estimates of effectiveness on the ground.</t>
  </si>
  <si>
    <t>Impact Indicator 2</t>
  </si>
  <si>
    <t>28300 people currently directly &amp; indirectly involved in project at sites 1 &amp; 2. Work ongoing to understand livelihoods benefits baseline.</t>
  </si>
  <si>
    <t>Improved understanding of livelihood benefits in TH (4542) and measurement criteria/methods for other sites</t>
  </si>
  <si>
    <t>Improved understanding of livelihoods benefits in AB and TH (29893). Census and baselines in Maha established.</t>
  </si>
  <si>
    <t>Improved understanding of livelihoods benefits at 3 sites. Census and baselines in Indo established. Number of people estimated: 35,000</t>
  </si>
  <si>
    <t>Census and baselines in Indo established. Census and baselines in SE Asia. Number of people estimated: 63,000</t>
  </si>
  <si>
    <t>Census and baselines in SE Asia. Number of people estimated: 82,000</t>
  </si>
  <si>
    <t>Number of forest dependent people (ASSUMPTION: all people we work with are forest dependent) with livelihoods benefits (INCOME GENERATION AND FOOD SECURITY) protected or improved (KPI 3)</t>
  </si>
  <si>
    <t>Improved understanding of livelihoods benefits at 3 sites. Census and baselines in Indo established. Number of people estimated: 33,000</t>
  </si>
  <si>
    <t>Census and baselines in Indo established. Census and baselines in SE Asia. Number of people estimated: 58,000</t>
  </si>
  <si>
    <t>Census and baselines in SE Asia. Number of people estimated: 59,000</t>
  </si>
  <si>
    <t>Baseline intake assessments for alternative livelihood projects developed, and population baselines established across the Vel LMMA (TH) against which project level benefits may be compared.</t>
  </si>
  <si>
    <t>Baseline intake assessments for alternative livelihood project participants underway. Baseline for Velondriake; HH weekly income MGA/Week or $90.48 PPP; $2.72 (PPP) per person, per day</t>
  </si>
  <si>
    <t>29893 - Census and baseline established in Site 3.</t>
  </si>
  <si>
    <t>Activity beneficiary data, local census data where available and reliable, or BV census data where necessary. Integrated social surveys will be carried out at each site every 5 years.</t>
  </si>
  <si>
    <t>Site 1 - AAB</t>
  </si>
  <si>
    <t>Site 2 - TH</t>
  </si>
  <si>
    <t>Site 3 - Maha</t>
  </si>
  <si>
    <t>Site 4 - Sembilang National Park</t>
  </si>
  <si>
    <t>Site 5 - Kubu Raya</t>
  </si>
  <si>
    <t>Impact Indicator 3</t>
  </si>
  <si>
    <t>Target 2023 (Year 7)</t>
  </si>
  <si>
    <t>Extent to which ICF intervention is likely to have a transformational impact (KPI 15): Number of additional sites adopting models tested and proved within this project (outside of 6 sites)</t>
  </si>
  <si>
    <t>BV partner support database and tracking system</t>
  </si>
  <si>
    <t>PHE model</t>
  </si>
  <si>
    <t>Octopus model</t>
  </si>
  <si>
    <t xml:space="preserve">    FIP</t>
  </si>
  <si>
    <t xml:space="preserve">    Closure</t>
  </si>
  <si>
    <t>Mangrove crab model</t>
  </si>
  <si>
    <t>Sea cucumber model</t>
  </si>
  <si>
    <t>VCS model</t>
  </si>
  <si>
    <t>Plan Vivo model</t>
  </si>
  <si>
    <t>Bee keeping model</t>
  </si>
  <si>
    <t>Homestay model</t>
  </si>
  <si>
    <t>Impact Indicator 4</t>
  </si>
  <si>
    <t>Total: 193; of which is verified: 0</t>
  </si>
  <si>
    <t>Total: 380; of which is verified: 0</t>
  </si>
  <si>
    <t>Total: 858; of which is verified: 0</t>
  </si>
  <si>
    <t>Total: 1323; of which is verified: 0</t>
  </si>
  <si>
    <t>Total: 1774; of which is verified: 174</t>
  </si>
  <si>
    <t>Total: 2644; of which is verified: 343</t>
  </si>
  <si>
    <t>Total: 3492; of which is verified: 508</t>
  </si>
  <si>
    <t>N/A</t>
  </si>
  <si>
    <t>Total number of hectares where deforestation have been avoided (KPI 8) [Note: we have removed degradation from this KPI as it is not possible to measure simply]</t>
  </si>
  <si>
    <t>Total: 251</t>
  </si>
  <si>
    <t>Total: 464</t>
  </si>
  <si>
    <t>Total: 677</t>
  </si>
  <si>
    <t>Total: 936</t>
  </si>
  <si>
    <t>Total: 1194</t>
  </si>
  <si>
    <t>Total: 4413</t>
  </si>
  <si>
    <t>Esimated Total: 43 (Site 1 &amp; Site 2); of which is verified: 0. Can not include Site 3 yet as work not yet started.</t>
  </si>
  <si>
    <t>Esimated Total: 84 (Site 1 &amp; Site 2); of which is verified: 0. Can not include Site 3 yet as work still in its infancy.</t>
  </si>
  <si>
    <t>GIS datsets showing baseline mangrove cover at the start of the intervention and GIS datasets showing current mangrove coverage</t>
  </si>
  <si>
    <t>Business case, sheet Deforestation &amp; carbon, line 12 Columns U-AD</t>
  </si>
  <si>
    <t>Impact Indicator 5</t>
  </si>
  <si>
    <t>Ecosystem services (KPI 10): Difference in mangrove forest ecosystem services income (shoreline protection; pollution abatement; protection from sedimentation) provided by standing mangroves compared to without project scenario. ($/yr)</t>
  </si>
  <si>
    <t>We can only estimate 65,340 at present.</t>
  </si>
  <si>
    <t>Estimate still at 147,361 updating figures following final site selection and regional/national figures validated</t>
  </si>
  <si>
    <t>Estimate still at 124,112 updating figures following final site selection and regional/national figures validated</t>
  </si>
  <si>
    <t>Hectares (Impact Indicator 4) will be used to calculate ES via the model developed in the business plan.</t>
  </si>
  <si>
    <t>OUTCOME</t>
  </si>
  <si>
    <t>Outcome Indicator 1</t>
  </si>
  <si>
    <t>Assumptions</t>
  </si>
  <si>
    <t>Sustainable mangrove forestry and fisheries management activities implemented at six sites where coastal communities are supported by alternative livelihoods and improved access to health care, and therefore models for replication are validated.</t>
  </si>
  <si>
    <t>Ha of mangrove forest area protected or under sustainable local management</t>
  </si>
  <si>
    <t>Assumption: project would not have happened without Blue Ventures.</t>
  </si>
  <si>
    <t>5700 ha are now protected. 4600 of which are under draft management plans and 1100 of which are secured under Marine Protected Area control.</t>
  </si>
  <si>
    <t>6229 ha are now protected. 5199 of which are under ratified management plans and 1100 of which are secured under Marine Protected Area control.</t>
  </si>
  <si>
    <t>BV GIS datasets containing management plans/areas covered by dina and BV GIS datasets showing current (within 5 years) mangrove coverage</t>
  </si>
  <si>
    <t>4600 ha secured under draft management plans</t>
  </si>
  <si>
    <t>5199 secured under management plans signed by the regional forestry services</t>
  </si>
  <si>
    <t>Business case, sheet Deforestation &amp; carbon, line 12 Columns K-S</t>
  </si>
  <si>
    <t>1100 ha secured under MPA protection</t>
  </si>
  <si>
    <t>1100 secured under both MPA protection and forestry management legislation</t>
  </si>
  <si>
    <t>Protection/sustainable management options assessed for Site 3</t>
  </si>
  <si>
    <t xml:space="preserve">Management unit defined. Discussions underway with communities around management options </t>
  </si>
  <si>
    <t>Current management/protection status assessed for potential Site 4</t>
  </si>
  <si>
    <t>Current management/protection status assessed for Site 4</t>
  </si>
  <si>
    <t>Current management/protection status assessed for potential Site 5</t>
  </si>
  <si>
    <t>Outcome Indicator 2</t>
  </si>
  <si>
    <t>Target (2023 Y7)</t>
  </si>
  <si>
    <t>Number of sites implicated in Fisheries management including but not limited to Fisheries Improvement Projects (registered or actions plans being implemented)</t>
  </si>
  <si>
    <t>Blue Ventures village activity log and FIP action documents</t>
  </si>
  <si>
    <t>Outcome Indicator 3</t>
  </si>
  <si>
    <t>10% in Site 2</t>
  </si>
  <si>
    <t>% of people making agreed model profit from alternative activity</t>
  </si>
  <si>
    <t>First sales due in October 2018 all figures to be updated with final sales data</t>
  </si>
  <si>
    <t>Blue Ventures farmers log and sales data</t>
  </si>
  <si>
    <t>Outcome Indicator 4</t>
  </si>
  <si>
    <t>258 unintended pregnancies averted in 2016 / 4 = 64 unintended pregnancies averted for the 8 communities with CHWs in 2016 at Site 2.</t>
  </si>
  <si>
    <t>No target set. Value caculated each year for each site</t>
  </si>
  <si>
    <t>Unitended pregnancies averted
NOTE: we can't provide a target for this output as it depends on the number of voluntary family planning users and their free choice of contraceptive methods</t>
  </si>
  <si>
    <t>No target set. Value calculated each year for each site</t>
  </si>
  <si>
    <t>The data for this outcome will be collected every
two years – first milestone is therefore in 2018.</t>
  </si>
  <si>
    <t xml:space="preserve">1270 - these figures are as of end Sept 2018, final year figures </t>
  </si>
  <si>
    <t>Blue Ventures data: Number and types of contracptives provided and calculated using Marie Stopes Impact 2 Calculations for number of unintended pregnancies averted</t>
  </si>
  <si>
    <t>Outcome Indicator 5</t>
  </si>
  <si>
    <t>Milestone 1 (2018, Y2)</t>
  </si>
  <si>
    <t>Number of new pieces of evidence (per year) for individual conservation models (eg. crab fishery closure model, Plan Vivo model)</t>
  </si>
  <si>
    <t>Results from the models have been analysed and we have additional understanding (“new pieces of
evidence”) from which to replicate work. [Crab and Health]</t>
  </si>
  <si>
    <t>PDD for TH, manuscript on sea cucumber model, 3 theses dissertations on sea cucumber model from UoE, draft crab manuscript on effectiveness of periodic crab closures, ISS paper = Number completed, vs number pending</t>
  </si>
  <si>
    <t>7 FIP pre-assessment report published by MSC, PDD for TH, Crab good pratice guide (Kasprzyk and Levrel 2019), peer-reviewed paper on participatory mangrove management (Rakotomahazo et al 2019), MMM5 poster on Ambanja soil carbon, Evaluation of health integration (Singleton et al 2019)
Others - Accepted 2019: The role of PHE in the response to cyclone Haruna in Madagascar In review 2019: AAB soil carbon paper</t>
  </si>
  <si>
    <t>Blue Ventures' publications log</t>
  </si>
  <si>
    <t>Octopus FIP model</t>
  </si>
  <si>
    <t>HE integration</t>
  </si>
  <si>
    <t>OUTPUT 1</t>
  </si>
  <si>
    <t>Output Indicator 1.1</t>
  </si>
  <si>
    <t xml:space="preserve">SUSTAINABLE COMMUNITY OWNED MANGROVE FORESTRY MANAGEMENT PLANS IN PLACE </t>
  </si>
  <si>
    <t>Number of sites with community-led mangrove management plans</t>
  </si>
  <si>
    <t xml:space="preserve">Community benefit from carbon payments or other ecosystem services and uphold management plans which include protection of mangroves, reducing deforestation/degradation
- If management plans are in place and followed communities will be clear on the activities that need to be undertaken to acheive improved management </t>
  </si>
  <si>
    <t>Output Indicator 1.2</t>
  </si>
  <si>
    <t>Number of sites with an estimated carbon baseline scenario</t>
  </si>
  <si>
    <t>Output Indicator 1.3</t>
  </si>
  <si>
    <t>Number of carbon credits produced (with a minimum of 50% revenue shared with community)</t>
  </si>
  <si>
    <t>IMPACT WEIGHTING %</t>
  </si>
  <si>
    <t>OUTPUT 2</t>
  </si>
  <si>
    <t>Output Indicator 2.1</t>
  </si>
  <si>
    <t>MANGROVE FISHERIES IMPROVEMENT PROJECTS IN PLACE</t>
  </si>
  <si>
    <t>Number of fisheries being monitored</t>
  </si>
  <si>
    <t>- Fisheries Improvement Project accrues benefits to fishers (through increased catch rates, price or improved access to market) ensuring buy-in to managment/ improvement project. 
- FIP includes advisory on habitat management specific to mangroves.
- FIP also reinforces local governance structures that may manage both mangroves and fisheries in one management plan.</t>
  </si>
  <si>
    <t>5; plus Fisheries Diagnostic started at Site 2</t>
  </si>
  <si>
    <t>8; diagnostic to be completed once sites selected in 2018</t>
  </si>
  <si>
    <t>3 (Fish, Crab and Sea cucumber)</t>
  </si>
  <si>
    <t>2 (Octopus and Fish)</t>
  </si>
  <si>
    <t>Fisheries diagnostic started</t>
  </si>
  <si>
    <t>3 (Fish, Crab and Shrimp)</t>
  </si>
  <si>
    <t>Fisheries diagnostics started</t>
  </si>
  <si>
    <t>Fisheries diagnostic underway</t>
  </si>
  <si>
    <t>1 (Crab)</t>
  </si>
  <si>
    <t>Output Indicator 2.2</t>
  </si>
  <si>
    <t>Number of sites trialling/pilot locally relevant fisheries management (eg. periodic closures, gear restrictions)</t>
  </si>
  <si>
    <t>Output Indicator 2.3</t>
  </si>
  <si>
    <t>Number of local fisheries management plans developed (eg. Agreed harvest rules concerning a fishery or wider management contracts)</t>
  </si>
  <si>
    <t>2 in development</t>
  </si>
  <si>
    <t>1 developed in Site 1 validated by all 36 communities</t>
  </si>
  <si>
    <t>OUTPUT 3</t>
  </si>
  <si>
    <t>Output Indicator 3.1</t>
  </si>
  <si>
    <t>336; Sea cucumber farming developed in Site 1</t>
  </si>
  <si>
    <t xml:space="preserve">Implementation of viable new livelihood mechanisms 
</t>
  </si>
  <si>
    <t>Number of people engaged in alternative livelihoods</t>
  </si>
  <si>
    <t xml:space="preserve">336; Sea cucumber farming developed in Site 1 </t>
  </si>
  <si>
    <t xml:space="preserve">- New livelihoods provide income to communities
- New livelihoods provide sufficient income to reduce reliance on fishing </t>
  </si>
  <si>
    <t>292 (8 beekeepers; 78 sea cucumber
farmers; 212 seaweed farmers)</t>
  </si>
  <si>
    <t>Output Indicator 3.2</t>
  </si>
  <si>
    <t>Target (2023)</t>
  </si>
  <si>
    <t>Total income generated (Number of people doing the activity [output 3.1] * USD 35 [aim of monthly income generated by alternative livelihoods] * 12 months) * (% of people making agreed profit level from this activity [outcome 3])</t>
  </si>
  <si>
    <t>$ 250 (beekeepers); $ 23,853
(seaweed).</t>
  </si>
  <si>
    <t xml:space="preserve">Aquaculture farmers have a logbook of records of sales. Data are collected at each point of sale and BV digitise it. </t>
  </si>
  <si>
    <t>Output Indicator 3.3</t>
  </si>
  <si>
    <t>1 in development at Site 1, 2 in progress at Site 2</t>
  </si>
  <si>
    <t>Number of new alternative livelihoods developed by site</t>
  </si>
  <si>
    <t>1 in development (bee keeping)</t>
  </si>
  <si>
    <t>1 in progress (Bees), 1 in development (SC)</t>
  </si>
  <si>
    <t>2 (SC, SW)</t>
  </si>
  <si>
    <t>2 in progress (SC, SW), 1 in development (Bees)</t>
  </si>
  <si>
    <t>3 (SC, SW, Bees)</t>
  </si>
  <si>
    <t>OUTPUT 4</t>
  </si>
  <si>
    <t>Output Indicator 4.1</t>
  </si>
  <si>
    <t>1 completed in total</t>
  </si>
  <si>
    <t>2 completed 1 started/underway</t>
  </si>
  <si>
    <t>3 completed in total</t>
  </si>
  <si>
    <t>4 completed in total</t>
  </si>
  <si>
    <t>5 completed in total</t>
  </si>
  <si>
    <t>6 completed in total</t>
  </si>
  <si>
    <t>Increased access to family planning services</t>
  </si>
  <si>
    <t>Needs assessments completed at each site</t>
  </si>
  <si>
    <t>- By meeting the need for family planning women are more able to manage their own fertility and use additional time/energy etc to engage in projects, livelihoods, income generation etc
- By providing alternative livelihoods in conjunction with access to FP women are able to engage in livelihood projects and not enter fishery</t>
  </si>
  <si>
    <t>3 completed by end 2017</t>
  </si>
  <si>
    <t>3 completed in total, 1 underway</t>
  </si>
  <si>
    <t>Completed</t>
  </si>
  <si>
    <t>Started</t>
  </si>
  <si>
    <t>Output Indicator 4.2</t>
  </si>
  <si>
    <t>8 at Site 2</t>
  </si>
  <si>
    <t>8 at Site 2; Service delivery designed for Site 1</t>
  </si>
  <si>
    <t>19 to 33 plus Indo and SE Asia</t>
  </si>
  <si>
    <t>Number of villages served by community-based health services</t>
  </si>
  <si>
    <t>19 to 33 plus Indo</t>
  </si>
  <si>
    <t>Scoping and partner mapping completed. Programme for delivery designed</t>
  </si>
  <si>
    <t>2; this could jump to 14 if we were to take on Mahefa Miarka CHWs after their program ends in 2019</t>
  </si>
  <si>
    <t>Needs assessment completed</t>
  </si>
  <si>
    <t>9; assuming that each village involved in scoping report would support a community health worker</t>
  </si>
  <si>
    <t>Needs assessment started</t>
  </si>
  <si>
    <t>Community health worker or health service delivery point supported and providing access to health services in target communities as defined by needs assessment</t>
  </si>
  <si>
    <t>Output Indicator 4.3</t>
  </si>
  <si>
    <t>2 mobile outreach missions per year (based on Site 2 in 2016); future milestones will be impacted by number of partners and funding available to them.</t>
  </si>
  <si>
    <t>2 mobile outreach missions per year; Site 2 outreach missions designed with partners and dependent on partner resources</t>
  </si>
  <si>
    <t>4 mobile outreach missions per year across 2 sites plus new sites. All targets dependent on resources of partner organizations.</t>
  </si>
  <si>
    <t>Number of outreach missions completed by reproductive health partner</t>
  </si>
  <si>
    <t xml:space="preserve">2 mobile outreach missions per year (based on Site 2 in 2016); future milestones will be impacted by number of partners and funding available to them. </t>
  </si>
  <si>
    <t xml:space="preserve">4 mobile outreach missions per year across 2 sites plus new sites. All targets dependent on resources of partner organizations. </t>
  </si>
  <si>
    <t>3 
1 in site 1 and 2 in site 2</t>
  </si>
  <si>
    <t>10 total - 4 in site 1, 3 in site 2, 3 in site 3 - site 2 had to cancel the final mission due to a cyclone passing in the area</t>
  </si>
  <si>
    <t>Partner mapping completed</t>
  </si>
  <si>
    <t>Outreach and programme plans coordinated as best as possible to maximize the number of mobile outreach missions that can be supported by partner reproductive health organizations</t>
  </si>
  <si>
    <t>OUTPUT 5</t>
  </si>
  <si>
    <t>Output Indicator 5.1</t>
  </si>
  <si>
    <t>Organisational and financial structures in place to support 20 year project vision</t>
  </si>
  <si>
    <t>Organisational capacity
- number of relevant community structures (organisational/financial/administrative)  in place to support local mangrove and fisheries management</t>
  </si>
  <si>
    <t xml:space="preserve">By having clear community led organisational and financial strutures both mangrove and fisheries management plans are supported, and more likely to be sustained in the long term beyond the scope of this funding. </t>
  </si>
  <si>
    <t>2
Site 1 Madagascar - 1 Federation officialised to
coordinate the mangrove and fisheries
management activities of the 11 associations.
Site 2 Madagascar - 1 management association in
place to manage mangrove and marine
conservation in the project area.</t>
  </si>
  <si>
    <t>2 but discussions underway for establishment in site 3</t>
  </si>
  <si>
    <t>Output Indicator 5.2</t>
  </si>
  <si>
    <t xml:space="preserve">Monitoring capacity
- number of sites where community resource monitoring protocol is in place </t>
  </si>
  <si>
    <t>Site 2 Madagascar - Protocol and key indicators to
be monitored have been defined. Recruitment
ongoing and training starting by end of Q4 2017.</t>
  </si>
  <si>
    <t>2 
CSE being trialled in TH, forest guards officalised in AAB</t>
  </si>
  <si>
    <t>Output Indicator 5.3</t>
  </si>
  <si>
    <t>Enforcement capacity
- number of sites where a community-led coastal management law enforcement protocol is in place</t>
  </si>
  <si>
    <t>Site 2 Madagascar - Enforcement committee and enforcement procedure in place.</t>
  </si>
  <si>
    <t>2
Site 2 Madagascar - Enforcement committee and enforcement procedure in place. Forest guards in place in Site 1 Madagascar</t>
  </si>
  <si>
    <t>Output Indicator 5.4</t>
  </si>
  <si>
    <t>Conservation agreements
- number of sites with functioning, transparent community conservation agreements</t>
  </si>
  <si>
    <t>No agreements in place yet, although a pilot, based
around mangrove reforestation, is being designed
at Site 1.</t>
  </si>
  <si>
    <t>2
1 signed on mangrove carbon project, a second in development for aquaculture leasing agreements</t>
  </si>
  <si>
    <t>3 (Site1 restoration, Site 2 Aquaculture and Carbon project)</t>
  </si>
  <si>
    <t>Please refer to the Smart Guide for advice on completing the various fields in the logframe.</t>
  </si>
  <si>
    <t>Need to be standard in way we treat baseline</t>
  </si>
  <si>
    <t>Smart Guide</t>
  </si>
  <si>
    <t>Milestone 1 (2019, Y3)</t>
  </si>
  <si>
    <t>Milestone 2023 (Year 7)</t>
  </si>
  <si>
    <t>Total: 54,620; of which is verified: 0</t>
  </si>
  <si>
    <t xml:space="preserve">Total: 5,262,036; of which is verified: 197,303 </t>
  </si>
  <si>
    <t>CUMULATIVE!!</t>
  </si>
  <si>
    <t>Site 4 - Indo carbon</t>
  </si>
  <si>
    <t>Site 5 - Indo non carbon</t>
  </si>
  <si>
    <t>Site 6 - SE Asia carbon</t>
  </si>
  <si>
    <t>Milestone 2 (2021, Y5)</t>
  </si>
  <si>
    <t>Extent to which ICF intervention is likely to have a transformational impact (KPI 15): Number of additional sites adopting models tested and proven within this project (outside of 6 sites)</t>
  </si>
  <si>
    <t>BV partner support database and tracking system (figures are cumulative)</t>
  </si>
  <si>
    <t>Integrating health model</t>
  </si>
  <si>
    <t xml:space="preserve">      FIP</t>
  </si>
  <si>
    <t xml:space="preserve">     Closure</t>
  </si>
  <si>
    <t>Total: 888; of which is verified: 0</t>
  </si>
  <si>
    <t>Total: 1366; of which is verified: 0</t>
  </si>
  <si>
    <t>Total: 1831; of which is verified: 0</t>
  </si>
  <si>
    <t>Total: 2282; of which is verified: 174</t>
  </si>
  <si>
    <t>Total: 3152; of which is verified: 343</t>
  </si>
  <si>
    <t>Total: 4000; of which is verified: 508</t>
  </si>
  <si>
    <t>Corrected Planned</t>
  </si>
  <si>
    <t>Current management/protection status assessed for potential Site 6</t>
  </si>
  <si>
    <t>Milestone 1 (2019 Y3)</t>
  </si>
  <si>
    <t>Milestone 2 (2021 Y5)</t>
  </si>
  <si>
    <t>Milestone 2 (2021)</t>
  </si>
  <si>
    <t>Milestone 1 (Y2 2018)</t>
  </si>
  <si>
    <t>Milestone 2 (Y4 2020)</t>
  </si>
  <si>
    <t xml:space="preserve"> </t>
  </si>
  <si>
    <r>
      <t xml:space="preserve">PDD for TH, manuscript on sea cucumber model, 3 theses dissertations on sea cucumber model from UoE, draft crab manuscript on effectiveness of periodic crab closures, ISS paper </t>
    </r>
    <r>
      <rPr>
        <b/>
        <sz val="10"/>
        <rFont val="Arial"/>
        <family val="2"/>
      </rPr>
      <t>= Number completed, vs number pending</t>
    </r>
  </si>
  <si>
    <t>3 (Octopus, Crab and Shrimp)</t>
  </si>
  <si>
    <t>Milestone 1 (2018 Y2)</t>
  </si>
  <si>
    <t>Target (date)</t>
  </si>
  <si>
    <t>Milestone 1 (Y3 2019)</t>
  </si>
  <si>
    <t>Milestone 2 (Y5 2021)</t>
  </si>
  <si>
    <t>2 (Bees, SC)</t>
  </si>
  <si>
    <t>Emission reductions due to avoided deforestation</t>
  </si>
  <si>
    <t>Emission removals due to reforestation</t>
  </si>
  <si>
    <t>Year</t>
  </si>
  <si>
    <t>Madagascar 1 (TH)</t>
  </si>
  <si>
    <t>V?</t>
  </si>
  <si>
    <t>Madagascar 2 (AAB)</t>
  </si>
  <si>
    <t>Madagascar 3 (BST)</t>
  </si>
  <si>
    <t>Indo 1 (carbon)</t>
  </si>
  <si>
    <t>Indo 2 (non-carbon)</t>
  </si>
  <si>
    <t>SE Asia Low income (carbon)</t>
  </si>
  <si>
    <t>Y1</t>
  </si>
  <si>
    <t>N</t>
  </si>
  <si>
    <t>Y2</t>
  </si>
  <si>
    <t>Y</t>
  </si>
  <si>
    <t>Y3</t>
  </si>
  <si>
    <t>Y4</t>
  </si>
  <si>
    <t>Y5</t>
  </si>
  <si>
    <t>Y6</t>
  </si>
  <si>
    <t>Y7</t>
  </si>
  <si>
    <t>Y8</t>
  </si>
  <si>
    <t>Y9</t>
  </si>
  <si>
    <t>Y10</t>
  </si>
  <si>
    <t>Y11</t>
  </si>
  <si>
    <t>Y12</t>
  </si>
  <si>
    <t>Y13</t>
  </si>
  <si>
    <t>Y14</t>
  </si>
  <si>
    <t>Y15</t>
  </si>
  <si>
    <t>Y16</t>
  </si>
  <si>
    <t>Y17</t>
  </si>
  <si>
    <t>Y18</t>
  </si>
  <si>
    <t>Y19</t>
  </si>
  <si>
    <t>Y20</t>
  </si>
  <si>
    <t>TH</t>
  </si>
  <si>
    <t>AAB</t>
  </si>
  <si>
    <t>MHJ</t>
  </si>
  <si>
    <t>Indo 1</t>
  </si>
  <si>
    <t>Indo 2</t>
  </si>
  <si>
    <t>3rd country</t>
  </si>
  <si>
    <t>TOTAL C PER YEAR</t>
  </si>
  <si>
    <t>TOTAL CO2 or CREDITS PER YEAR</t>
  </si>
  <si>
    <t>Total (check)</t>
  </si>
  <si>
    <t>Forest ES</t>
  </si>
  <si>
    <t>If we were to recreate your calcs, using the same studies, but for this actual project - what inputs do we need?</t>
  </si>
  <si>
    <t>Inputs required</t>
  </si>
  <si>
    <t>Ha of mangroves protected</t>
  </si>
  <si>
    <t>is total ha of mangrove protected? Or just those avoided deforestation?</t>
  </si>
  <si>
    <t>Aquaculture?</t>
  </si>
  <si>
    <t>Income (Impact Indicator 2)</t>
  </si>
  <si>
    <t>Tahiry Honko</t>
  </si>
  <si>
    <t>Belo sur Tsiribihina</t>
  </si>
  <si>
    <t>Indo (carbon)</t>
  </si>
  <si>
    <t>Indo (non-carbon)</t>
  </si>
  <si>
    <t>SE Asia (carbon)</t>
  </si>
  <si>
    <t>Estimate population effected:</t>
  </si>
  <si>
    <t>Check indicators in outputs and add together</t>
  </si>
  <si>
    <t>Plus another meaurement based around ha of forest saved - this can be done through exisitng data, assumptions and or our own census</t>
  </si>
  <si>
    <t>Talk to Jen &amp; Leah</t>
  </si>
  <si>
    <t>Population estimtes/beneficiaries</t>
  </si>
  <si>
    <t>Milestone 20 (2037)</t>
  </si>
  <si>
    <t>Site</t>
  </si>
  <si>
    <t>Total #</t>
  </si>
  <si>
    <t>Units</t>
  </si>
  <si>
    <t>VIllages affected</t>
  </si>
  <si>
    <t>villages</t>
  </si>
  <si>
    <t>- PV: 10
- AA:  26
- BST: 11</t>
  </si>
  <si>
    <t>- BV relations with partner communities</t>
  </si>
  <si>
    <t>Population affected</t>
  </si>
  <si>
    <t>people</t>
  </si>
  <si>
    <t>- PV: 4,300
- AA: 24,000
- BST: 5,000</t>
  </si>
  <si>
    <t>- BV census; 
- Commune level population data (Ministry of Health)
- BV scoping missions in southeast Asia
- Kabupaten Berau, 2015. Rencana Pengelolaan, Taman Pesisir Kepulauan Derawan, Kabupaten Berau. Dinas Kelautan dan Perikanan Kabupaten Berau, 2015</t>
  </si>
  <si>
    <t>Population growth rate</t>
  </si>
  <si>
    <t>NA</t>
  </si>
  <si>
    <t>- Assumed rural population growth rate mirrors national average (highly conservative)</t>
  </si>
  <si>
    <t xml:space="preserve">- Population rates derived from total population data, population source United Nations Population Division, World Population Prospects
</t>
  </si>
  <si>
    <t>- Assumed non change in 2015 rate of population growth in 7 year term of project</t>
  </si>
  <si>
    <t>- Assumed non change in 2015 rate of population growth in 20 year term of project</t>
  </si>
  <si>
    <t>with project' avoided deforestation (ha)</t>
  </si>
  <si>
    <t>WIO East Africa (carbon)</t>
  </si>
  <si>
    <t>SE Asia Lower middle-income (non-carbon)</t>
  </si>
  <si>
    <t>Total</t>
  </si>
  <si>
    <t>UPDATED VERIFIED:</t>
  </si>
  <si>
    <t>Using column AE of the business case (Verified total) and the formulas in this column to separate out by site</t>
  </si>
  <si>
    <t>Cumulative:</t>
  </si>
  <si>
    <t>Year 2 onwards</t>
  </si>
  <si>
    <t>Year 5 onwards</t>
  </si>
  <si>
    <t>Year 9 onwards</t>
  </si>
  <si>
    <t>Never</t>
  </si>
  <si>
    <t>Year 12 onwards</t>
  </si>
  <si>
    <t>UPDATED UNVERIFIED:</t>
  </si>
  <si>
    <t>Using columns V-AC of the business case</t>
  </si>
  <si>
    <t>Correct cumulative</t>
  </si>
  <si>
    <t>Makes little difference to end cumulative impact.</t>
  </si>
  <si>
    <t>SUM:</t>
  </si>
  <si>
    <t>With project forest ES annual income excluding aquaculture support</t>
  </si>
  <si>
    <t>With project aquaculture support income</t>
  </si>
  <si>
    <t>TOTAL</t>
  </si>
  <si>
    <t>would need to use figures below in "Forest ES BAU vs. WP"</t>
  </si>
  <si>
    <t>Forest ES BAU vs. WP</t>
  </si>
  <si>
    <t>Notes from Garth chat</t>
  </si>
  <si>
    <t>What assumptions has he made and which does he think can be updated through simple study? Which ones does he think need to be updated/completed?</t>
  </si>
  <si>
    <t>Is there anything that wasn't included (eg. non monetary ecosystem services)?</t>
  </si>
  <si>
    <t>Just pulled storm and erosion from studies</t>
  </si>
  <si>
    <t>TEEB report</t>
  </si>
  <si>
    <t>Could be more studies that came out but could do more in depth lit searches</t>
  </si>
  <si>
    <t>Could do something more focussed but not best use of time. If extra research focus on fisheries &amp; aqua</t>
  </si>
  <si>
    <t>eg. storm protection is cost of rebuilding homes</t>
  </si>
  <si>
    <t>Could derive ha of mangrove benefit on  fisheries &amp; aquaculture more likely</t>
  </si>
  <si>
    <t>8 bee keepers; 0 SC</t>
  </si>
  <si>
    <t>64 SC (1 Module)</t>
  </si>
  <si>
    <t>256 SC (4 modules)</t>
  </si>
  <si>
    <t>768 SC (12 modules)</t>
  </si>
  <si>
    <t xml:space="preserve">TH:  SW 264: SC 64
</t>
  </si>
  <si>
    <t xml:space="preserve">TH: 350 SW; 128 SC
</t>
  </si>
  <si>
    <t xml:space="preserve">TH: 450 SW; 256SC
</t>
  </si>
  <si>
    <t xml:space="preserve">TH: 450 SW; 512 SC
</t>
  </si>
  <si>
    <t>Separate SW and SC</t>
  </si>
  <si>
    <t>Total # of producers</t>
  </si>
  <si>
    <t>Milestone 1</t>
  </si>
  <si>
    <t>Milestone 2</t>
  </si>
  <si>
    <t>Total income generated</t>
  </si>
  <si>
    <t xml:space="preserve"> total number of farmers * 35 usd(average income (SC 40usd/m and  SW 30usd) *12 months in a year * 60% as the estimated number who will be making a profit</t>
  </si>
  <si>
    <t>X% in Site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</si>
</sst>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5">
    <font>
      <sz val="10"/>
      <color rgb="FF000000"/>
      <name val="Arial"/>
    </font>
    <font>
      <b/>
      <sz val="10"/>
      <name val="Arial"/>
      <family val="2"/>
    </font>
    <font>
      <sz val="11"/>
      <name val="Arial"/>
      <family val="2"/>
    </font>
    <font>
      <sz val="10"/>
      <name val="Arial"/>
      <family val="2"/>
    </font>
    <font>
      <b/>
      <sz val="9"/>
      <name val="Arial"/>
      <family val="2"/>
    </font>
    <font>
      <u/>
      <sz val="10"/>
      <color rgb="FF0000FF"/>
      <name val="Arial"/>
      <family val="2"/>
    </font>
    <font>
      <b/>
      <sz val="10"/>
      <color rgb="FF000000"/>
      <name val="Arial"/>
      <family val="2"/>
    </font>
    <font>
      <sz val="9"/>
      <name val="Arial"/>
      <family val="2"/>
    </font>
    <font>
      <sz val="9"/>
      <color rgb="FF000000"/>
      <name val="Arial"/>
      <family val="2"/>
    </font>
    <font>
      <sz val="9"/>
      <color rgb="FFFF0000"/>
      <name val="Arial"/>
      <family val="2"/>
    </font>
    <font>
      <b/>
      <sz val="9"/>
      <color rgb="FF000000"/>
      <name val="Arial"/>
      <family val="2"/>
    </font>
    <font>
      <sz val="10"/>
      <color rgb="FF000000"/>
      <name val="Arial"/>
      <family val="2"/>
    </font>
    <font>
      <i/>
      <sz val="10"/>
      <name val="Arial"/>
      <family val="2"/>
    </font>
    <font>
      <b/>
      <sz val="10"/>
      <color rgb="FFCC0000"/>
      <name val="Arial"/>
      <family val="2"/>
    </font>
    <font>
      <sz val="10"/>
      <color rgb="FF333333"/>
      <name val="Arial"/>
      <family val="2"/>
    </font>
  </fonts>
  <fills count="17">
    <fill>
      <patternFill patternType="none"/>
    </fill>
    <fill>
      <patternFill patternType="gray125"/>
    </fill>
    <fill>
      <patternFill patternType="solid">
        <fgColor rgb="FFFFFF99"/>
        <bgColor rgb="FFFFFF99"/>
      </patternFill>
    </fill>
    <fill>
      <patternFill patternType="solid">
        <fgColor rgb="FFFFFF00"/>
        <bgColor rgb="FFFFFF00"/>
      </patternFill>
    </fill>
    <fill>
      <patternFill patternType="solid">
        <fgColor rgb="FF99CCFF"/>
        <bgColor rgb="FF99CCFF"/>
      </patternFill>
    </fill>
    <fill>
      <patternFill patternType="solid">
        <fgColor rgb="FFCCFFCC"/>
        <bgColor rgb="FFCCFFCC"/>
      </patternFill>
    </fill>
    <fill>
      <patternFill patternType="solid">
        <fgColor rgb="FFA4C2F4"/>
        <bgColor rgb="FFA4C2F4"/>
      </patternFill>
    </fill>
    <fill>
      <patternFill patternType="solid">
        <fgColor rgb="FFFFFFFF"/>
        <bgColor rgb="FFFFFFFF"/>
      </patternFill>
    </fill>
    <fill>
      <patternFill patternType="solid">
        <fgColor rgb="FFEAD1DC"/>
        <bgColor rgb="FFEAD1DC"/>
      </patternFill>
    </fill>
    <fill>
      <patternFill patternType="solid">
        <fgColor rgb="FFC0C0C0"/>
        <bgColor rgb="FFC0C0C0"/>
      </patternFill>
    </fill>
    <fill>
      <patternFill patternType="solid">
        <fgColor rgb="FF00FFFF"/>
        <bgColor rgb="FF00FFFF"/>
      </patternFill>
    </fill>
    <fill>
      <patternFill patternType="solid">
        <fgColor rgb="FFB7B7B7"/>
        <bgColor rgb="FFB7B7B7"/>
      </patternFill>
    </fill>
    <fill>
      <patternFill patternType="solid">
        <fgColor rgb="FFB6DDE8"/>
        <bgColor rgb="FFB6DDE8"/>
      </patternFill>
    </fill>
    <fill>
      <patternFill patternType="solid">
        <fgColor rgb="FFFFCC99"/>
        <bgColor rgb="FFFFCC99"/>
      </patternFill>
    </fill>
    <fill>
      <patternFill patternType="solid">
        <fgColor rgb="FFF5F5F5"/>
        <bgColor rgb="FFF5F5F5"/>
      </patternFill>
    </fill>
    <fill>
      <patternFill patternType="solid">
        <fgColor rgb="FFFF0000"/>
        <bgColor rgb="FFEAD1DC"/>
      </patternFill>
    </fill>
    <fill>
      <patternFill patternType="solid">
        <fgColor rgb="FFFF0000"/>
        <bgColor indexed="64"/>
      </patternFill>
    </fill>
  </fills>
  <borders count="49">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ck">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thick">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239">
    <xf numFmtId="0" fontId="0" fillId="0" borderId="0" xfId="0" applyFont="1" applyAlignment="1"/>
    <xf numFmtId="0" fontId="1"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vertical="center"/>
    </xf>
    <xf numFmtId="0" fontId="3" fillId="0" borderId="0" xfId="0" applyFont="1"/>
    <xf numFmtId="0" fontId="0" fillId="0" borderId="0" xfId="0" applyFont="1"/>
    <xf numFmtId="0" fontId="5" fillId="0" borderId="0" xfId="0" applyFont="1" applyAlignment="1">
      <alignment vertical="center"/>
    </xf>
    <xf numFmtId="0" fontId="2" fillId="3" borderId="0" xfId="0" applyFont="1" applyFill="1" applyAlignment="1">
      <alignment vertical="center"/>
    </xf>
    <xf numFmtId="0" fontId="6" fillId="0" borderId="0" xfId="0" applyFont="1"/>
    <xf numFmtId="0" fontId="3" fillId="0" borderId="0" xfId="0" applyFont="1" applyAlignment="1"/>
    <xf numFmtId="0" fontId="4" fillId="4" borderId="1" xfId="0" applyFont="1" applyFill="1" applyBorder="1" applyAlignment="1">
      <alignment horizontal="center" vertical="center" wrapText="1"/>
    </xf>
    <xf numFmtId="0" fontId="4" fillId="2" borderId="2" xfId="0" applyFont="1" applyFill="1" applyBorder="1" applyAlignment="1">
      <alignment vertical="top" wrapText="1"/>
    </xf>
    <xf numFmtId="0" fontId="4" fillId="5" borderId="7" xfId="0" applyFont="1" applyFill="1" applyBorder="1" applyAlignment="1">
      <alignment vertical="top" wrapText="1"/>
    </xf>
    <xf numFmtId="0" fontId="6" fillId="3" borderId="0" xfId="0" applyFont="1" applyFill="1" applyAlignment="1"/>
    <xf numFmtId="0" fontId="4" fillId="5" borderId="8" xfId="0" applyFont="1" applyFill="1" applyBorder="1" applyAlignment="1">
      <alignment vertical="top" wrapText="1"/>
    </xf>
    <xf numFmtId="0" fontId="7" fillId="6" borderId="9" xfId="0" applyFont="1" applyFill="1" applyBorder="1" applyAlignment="1">
      <alignment vertical="top" wrapText="1"/>
    </xf>
    <xf numFmtId="0" fontId="4" fillId="0" borderId="2" xfId="0" applyFont="1" applyBorder="1" applyAlignment="1">
      <alignment horizontal="center" vertical="top" wrapText="1"/>
    </xf>
    <xf numFmtId="0" fontId="3" fillId="6" borderId="0" xfId="0" applyFont="1" applyFill="1"/>
    <xf numFmtId="0" fontId="0" fillId="6" borderId="0" xfId="0" applyFont="1" applyFill="1"/>
    <xf numFmtId="0" fontId="4" fillId="0" borderId="10" xfId="0" applyFont="1" applyBorder="1" applyAlignment="1">
      <alignment horizontal="center" vertical="top" wrapText="1"/>
    </xf>
    <xf numFmtId="0" fontId="7" fillId="9" borderId="2" xfId="0" applyFont="1" applyFill="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0" fontId="7" fillId="0" borderId="10" xfId="0" applyFont="1" applyBorder="1" applyAlignment="1">
      <alignment vertical="top" wrapText="1"/>
    </xf>
    <xf numFmtId="0" fontId="7" fillId="0" borderId="17" xfId="0" applyFont="1" applyBorder="1" applyAlignment="1">
      <alignment vertical="top" wrapText="1"/>
    </xf>
    <xf numFmtId="0" fontId="7" fillId="0" borderId="22" xfId="0" applyFont="1" applyBorder="1" applyAlignment="1">
      <alignment vertical="top" wrapText="1"/>
    </xf>
    <xf numFmtId="0" fontId="7" fillId="6" borderId="26" xfId="0" applyFont="1" applyFill="1" applyBorder="1" applyAlignment="1">
      <alignment vertical="top" wrapText="1"/>
    </xf>
    <xf numFmtId="0" fontId="7" fillId="0" borderId="15" xfId="0" applyFont="1" applyBorder="1" applyAlignment="1">
      <alignment vertical="top" wrapText="1"/>
    </xf>
    <xf numFmtId="0" fontId="7" fillId="6" borderId="10" xfId="0" applyFont="1" applyFill="1" applyBorder="1" applyAlignment="1">
      <alignment vertical="top" wrapText="1"/>
    </xf>
    <xf numFmtId="3" fontId="7" fillId="6" borderId="10" xfId="0" applyNumberFormat="1" applyFont="1" applyFill="1" applyBorder="1" applyAlignment="1">
      <alignment vertical="top" wrapText="1"/>
    </xf>
    <xf numFmtId="0" fontId="7" fillId="0" borderId="14" xfId="0" applyFont="1" applyBorder="1" applyAlignment="1">
      <alignment vertical="top" wrapText="1"/>
    </xf>
    <xf numFmtId="3" fontId="7" fillId="0" borderId="10" xfId="0" applyNumberFormat="1" applyFont="1" applyBorder="1" applyAlignment="1">
      <alignment vertical="top" wrapText="1"/>
    </xf>
    <xf numFmtId="0" fontId="7" fillId="0" borderId="28" xfId="0" applyFont="1" applyBorder="1" applyAlignment="1">
      <alignment vertical="top" wrapText="1"/>
    </xf>
    <xf numFmtId="0" fontId="4" fillId="2" borderId="25" xfId="0" applyFont="1" applyFill="1" applyBorder="1" applyAlignment="1">
      <alignment vertical="top" wrapText="1"/>
    </xf>
    <xf numFmtId="0" fontId="7" fillId="9" borderId="10" xfId="0" applyFont="1" applyFill="1" applyBorder="1" applyAlignment="1">
      <alignment vertical="top" wrapText="1"/>
    </xf>
    <xf numFmtId="0" fontId="4" fillId="0" borderId="10" xfId="0" applyFont="1" applyBorder="1" applyAlignment="1">
      <alignment vertical="top" wrapText="1"/>
    </xf>
    <xf numFmtId="0" fontId="4" fillId="0" borderId="14" xfId="0" applyFont="1" applyBorder="1" applyAlignment="1">
      <alignment horizontal="center" vertical="top" wrapText="1"/>
    </xf>
    <xf numFmtId="0" fontId="4" fillId="0" borderId="29" xfId="0" applyFont="1" applyBorder="1" applyAlignment="1">
      <alignment vertical="top" wrapText="1"/>
    </xf>
    <xf numFmtId="0" fontId="4" fillId="5" borderId="30" xfId="0" applyFont="1" applyFill="1" applyBorder="1" applyAlignment="1">
      <alignment vertical="top" wrapText="1"/>
    </xf>
    <xf numFmtId="0" fontId="7" fillId="0" borderId="29" xfId="0" applyFont="1" applyBorder="1" applyAlignment="1">
      <alignment vertical="top" wrapText="1"/>
    </xf>
    <xf numFmtId="0" fontId="7" fillId="12" borderId="29" xfId="0" applyFont="1" applyFill="1" applyBorder="1" applyAlignment="1">
      <alignment vertical="top" wrapText="1"/>
    </xf>
    <xf numFmtId="0" fontId="4" fillId="4" borderId="2" xfId="0" applyFont="1" applyFill="1" applyBorder="1" applyAlignment="1">
      <alignment vertical="top" wrapText="1"/>
    </xf>
    <xf numFmtId="0" fontId="7" fillId="8" borderId="14" xfId="0" applyFont="1" applyFill="1" applyBorder="1" applyAlignment="1">
      <alignment vertical="top" wrapText="1"/>
    </xf>
    <xf numFmtId="0" fontId="0" fillId="8" borderId="0" xfId="0" applyFont="1" applyFill="1" applyAlignment="1"/>
    <xf numFmtId="0" fontId="7" fillId="0" borderId="34" xfId="0" applyFont="1" applyBorder="1" applyAlignment="1">
      <alignment vertical="top" wrapText="1"/>
    </xf>
    <xf numFmtId="0" fontId="4" fillId="0" borderId="22" xfId="0" applyFont="1" applyBorder="1" applyAlignment="1">
      <alignment vertical="top" wrapText="1"/>
    </xf>
    <xf numFmtId="0" fontId="4" fillId="12" borderId="10" xfId="0" applyFont="1" applyFill="1" applyBorder="1" applyAlignment="1">
      <alignment horizontal="center" vertical="top" wrapText="1"/>
    </xf>
    <xf numFmtId="0" fontId="7" fillId="0" borderId="10" xfId="0" applyFont="1" applyBorder="1" applyAlignment="1">
      <alignment horizontal="right" vertical="top"/>
    </xf>
    <xf numFmtId="0" fontId="7" fillId="10" borderId="2" xfId="0" applyFont="1" applyFill="1" applyBorder="1" applyAlignment="1">
      <alignment vertical="top" wrapText="1"/>
    </xf>
    <xf numFmtId="0" fontId="4" fillId="2" borderId="30" xfId="0" applyFont="1" applyFill="1" applyBorder="1" applyAlignment="1">
      <alignment vertical="top" wrapText="1"/>
    </xf>
    <xf numFmtId="0" fontId="4" fillId="5" borderId="36" xfId="0" applyFont="1" applyFill="1" applyBorder="1" applyAlignment="1">
      <alignment vertical="top" wrapText="1"/>
    </xf>
    <xf numFmtId="0" fontId="7" fillId="0" borderId="10" xfId="0" applyFont="1" applyBorder="1"/>
    <xf numFmtId="0" fontId="7" fillId="0" borderId="10" xfId="0" applyFont="1" applyBorder="1" applyAlignment="1">
      <alignment horizontal="right" vertical="top" wrapText="1"/>
    </xf>
    <xf numFmtId="3" fontId="7" fillId="0" borderId="10" xfId="0" applyNumberFormat="1" applyFont="1" applyBorder="1" applyAlignment="1">
      <alignment horizontal="right" vertical="top" wrapText="1"/>
    </xf>
    <xf numFmtId="0" fontId="4" fillId="0" borderId="0" xfId="0" applyFont="1" applyAlignment="1">
      <alignment vertical="top" wrapText="1"/>
    </xf>
    <xf numFmtId="0" fontId="0" fillId="0" borderId="0" xfId="0" applyFont="1" applyAlignment="1">
      <alignment horizontal="center" vertical="center"/>
    </xf>
    <xf numFmtId="0" fontId="4" fillId="13" borderId="1" xfId="0" applyFont="1" applyFill="1" applyBorder="1" applyAlignment="1">
      <alignment vertical="top" wrapText="1"/>
    </xf>
    <xf numFmtId="0" fontId="7" fillId="9" borderId="38" xfId="0" applyFont="1" applyFill="1" applyBorder="1" applyAlignment="1">
      <alignment vertical="top" wrapText="1"/>
    </xf>
    <xf numFmtId="0" fontId="4" fillId="8" borderId="10" xfId="0" applyFont="1" applyFill="1" applyBorder="1" applyAlignment="1">
      <alignment vertical="top" wrapText="1"/>
    </xf>
    <xf numFmtId="0" fontId="7" fillId="8" borderId="10" xfId="0" applyFont="1" applyFill="1" applyBorder="1" applyAlignment="1">
      <alignment vertical="top" wrapText="1"/>
    </xf>
    <xf numFmtId="3" fontId="7" fillId="8" borderId="10" xfId="0" applyNumberFormat="1" applyFont="1" applyFill="1" applyBorder="1" applyAlignment="1">
      <alignment vertical="top" wrapText="1"/>
    </xf>
    <xf numFmtId="0" fontId="4" fillId="4" borderId="11" xfId="0" applyFont="1" applyFill="1" applyBorder="1" applyAlignment="1">
      <alignment vertical="top" wrapText="1"/>
    </xf>
    <xf numFmtId="0" fontId="4" fillId="8" borderId="29" xfId="0" applyFont="1" applyFill="1" applyBorder="1" applyAlignment="1">
      <alignment vertical="top" wrapText="1"/>
    </xf>
    <xf numFmtId="0" fontId="3" fillId="8" borderId="0" xfId="0" applyFont="1" applyFill="1" applyAlignment="1"/>
    <xf numFmtId="0" fontId="8" fillId="6" borderId="26" xfId="0" applyFont="1" applyFill="1" applyBorder="1" applyAlignment="1">
      <alignment vertical="top" wrapText="1"/>
    </xf>
    <xf numFmtId="164" fontId="7" fillId="8" borderId="10" xfId="0" applyNumberFormat="1" applyFont="1" applyFill="1" applyBorder="1" applyAlignment="1">
      <alignment vertical="top" wrapText="1"/>
    </xf>
    <xf numFmtId="2" fontId="7" fillId="8" borderId="10" xfId="0" applyNumberFormat="1" applyFont="1" applyFill="1" applyBorder="1" applyAlignment="1">
      <alignment vertical="top" wrapText="1"/>
    </xf>
    <xf numFmtId="10" fontId="7" fillId="8" borderId="10" xfId="0" applyNumberFormat="1" applyFont="1" applyFill="1" applyBorder="1" applyAlignment="1">
      <alignment vertical="top" wrapText="1"/>
    </xf>
    <xf numFmtId="1" fontId="7" fillId="8" borderId="10" xfId="0" applyNumberFormat="1" applyFont="1" applyFill="1" applyBorder="1" applyAlignment="1">
      <alignment vertical="top" wrapText="1"/>
    </xf>
    <xf numFmtId="0" fontId="4" fillId="0" borderId="11" xfId="0" applyFont="1" applyBorder="1" applyAlignment="1">
      <alignment horizontal="center" vertical="top" wrapText="1"/>
    </xf>
    <xf numFmtId="0" fontId="7" fillId="8" borderId="29" xfId="0" applyFont="1" applyFill="1" applyBorder="1" applyAlignment="1">
      <alignment vertical="top" wrapText="1"/>
    </xf>
    <xf numFmtId="0" fontId="7" fillId="8" borderId="34" xfId="0" applyFont="1" applyFill="1" applyBorder="1" applyAlignment="1">
      <alignment vertical="top" wrapText="1"/>
    </xf>
    <xf numFmtId="0" fontId="4" fillId="8" borderId="22" xfId="0" applyFont="1" applyFill="1" applyBorder="1" applyAlignment="1">
      <alignment vertical="top" wrapText="1"/>
    </xf>
    <xf numFmtId="0" fontId="4" fillId="0" borderId="0" xfId="0" applyFont="1" applyAlignment="1">
      <alignment horizontal="center" vertical="center" wrapText="1"/>
    </xf>
    <xf numFmtId="3" fontId="7" fillId="9" borderId="10" xfId="0" applyNumberFormat="1" applyFont="1" applyFill="1" applyBorder="1" applyAlignment="1">
      <alignment vertical="top" wrapText="1"/>
    </xf>
    <xf numFmtId="3" fontId="4" fillId="8" borderId="10" xfId="0" applyNumberFormat="1" applyFont="1" applyFill="1" applyBorder="1" applyAlignment="1">
      <alignment vertical="top" wrapText="1"/>
    </xf>
    <xf numFmtId="165" fontId="7" fillId="6" borderId="10" xfId="0" applyNumberFormat="1" applyFont="1" applyFill="1" applyBorder="1" applyAlignment="1">
      <alignment vertical="top" wrapText="1"/>
    </xf>
    <xf numFmtId="165" fontId="7" fillId="0" borderId="10" xfId="0" applyNumberFormat="1" applyFont="1" applyBorder="1" applyAlignment="1">
      <alignment vertical="top" wrapText="1"/>
    </xf>
    <xf numFmtId="165" fontId="7" fillId="8" borderId="10" xfId="0" applyNumberFormat="1" applyFont="1" applyFill="1" applyBorder="1" applyAlignment="1">
      <alignment vertical="top" wrapText="1"/>
    </xf>
    <xf numFmtId="0" fontId="4" fillId="0" borderId="34" xfId="0" applyFont="1" applyBorder="1" applyAlignment="1">
      <alignment vertical="top" wrapText="1"/>
    </xf>
    <xf numFmtId="0" fontId="4" fillId="5" borderId="43" xfId="0" applyFont="1" applyFill="1" applyBorder="1" applyAlignment="1">
      <alignment vertical="top" wrapText="1"/>
    </xf>
    <xf numFmtId="0" fontId="4" fillId="8" borderId="44" xfId="0" applyFont="1" applyFill="1" applyBorder="1" applyAlignment="1">
      <alignment vertical="top" wrapText="1"/>
    </xf>
    <xf numFmtId="0" fontId="7" fillId="0" borderId="22" xfId="0" applyFont="1" applyBorder="1"/>
    <xf numFmtId="0" fontId="4" fillId="8" borderId="34" xfId="0" applyFont="1" applyFill="1" applyBorder="1" applyAlignment="1">
      <alignment vertical="top" wrapText="1"/>
    </xf>
    <xf numFmtId="3" fontId="11" fillId="0" borderId="0" xfId="0" applyNumberFormat="1" applyFont="1" applyAlignment="1">
      <alignment horizontal="right"/>
    </xf>
    <xf numFmtId="0" fontId="11" fillId="0" borderId="0" xfId="0" applyFont="1" applyAlignment="1">
      <alignment horizontal="right"/>
    </xf>
    <xf numFmtId="0" fontId="12" fillId="0" borderId="0" xfId="0" applyFont="1" applyAlignment="1"/>
    <xf numFmtId="1" fontId="7" fillId="0" borderId="10" xfId="0" applyNumberFormat="1" applyFont="1" applyBorder="1" applyAlignment="1">
      <alignment vertical="top" wrapText="1"/>
    </xf>
    <xf numFmtId="0" fontId="11" fillId="0" borderId="0" xfId="0" applyFont="1" applyAlignment="1"/>
    <xf numFmtId="3" fontId="11" fillId="0" borderId="0" xfId="0" applyNumberFormat="1" applyFont="1" applyAlignment="1"/>
    <xf numFmtId="0" fontId="11" fillId="3" borderId="0" xfId="0" applyFont="1" applyFill="1" applyAlignment="1"/>
    <xf numFmtId="3" fontId="11" fillId="3" borderId="0" xfId="0" applyNumberFormat="1" applyFont="1" applyFill="1" applyAlignment="1">
      <alignment horizontal="right"/>
    </xf>
    <xf numFmtId="0" fontId="11" fillId="3" borderId="0" xfId="0" applyFont="1" applyFill="1" applyAlignment="1">
      <alignment horizontal="right"/>
    </xf>
    <xf numFmtId="1" fontId="4" fillId="8" borderId="10" xfId="0" applyNumberFormat="1" applyFont="1" applyFill="1" applyBorder="1" applyAlignment="1">
      <alignment vertical="top" wrapText="1"/>
    </xf>
    <xf numFmtId="0" fontId="13" fillId="0" borderId="0" xfId="0" applyFont="1" applyAlignment="1"/>
    <xf numFmtId="0" fontId="14" fillId="14" borderId="0" xfId="0" applyFont="1" applyFill="1" applyAlignment="1">
      <alignment horizontal="left"/>
    </xf>
    <xf numFmtId="0" fontId="4" fillId="8" borderId="48" xfId="0" applyFont="1" applyFill="1" applyBorder="1" applyAlignment="1">
      <alignment vertical="top" wrapText="1"/>
    </xf>
    <xf numFmtId="165" fontId="7" fillId="15" borderId="10" xfId="0" applyNumberFormat="1" applyFont="1" applyFill="1" applyBorder="1" applyAlignment="1">
      <alignment vertical="top" wrapText="1"/>
    </xf>
    <xf numFmtId="165" fontId="7" fillId="16" borderId="10" xfId="0" applyNumberFormat="1" applyFont="1" applyFill="1" applyBorder="1" applyAlignment="1">
      <alignment vertical="top" wrapText="1"/>
    </xf>
    <xf numFmtId="0" fontId="7" fillId="16" borderId="10" xfId="0" applyFont="1" applyFill="1" applyBorder="1" applyAlignment="1">
      <alignment vertical="top" wrapText="1"/>
    </xf>
    <xf numFmtId="0" fontId="7" fillId="15" borderId="10" xfId="0" applyFont="1" applyFill="1" applyBorder="1" applyAlignment="1">
      <alignment vertical="top" wrapText="1"/>
    </xf>
    <xf numFmtId="2" fontId="7" fillId="15" borderId="10" xfId="0" applyNumberFormat="1" applyFont="1" applyFill="1" applyBorder="1" applyAlignment="1">
      <alignment vertical="top" wrapText="1"/>
    </xf>
    <xf numFmtId="2" fontId="7" fillId="16" borderId="10" xfId="0" applyNumberFormat="1" applyFont="1" applyFill="1" applyBorder="1" applyAlignment="1">
      <alignment vertical="top" wrapText="1"/>
    </xf>
    <xf numFmtId="0" fontId="4" fillId="2" borderId="31"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4" fillId="6" borderId="47" xfId="0" applyFont="1" applyFill="1" applyBorder="1" applyAlignment="1">
      <alignment horizontal="center" vertical="top" wrapText="1"/>
    </xf>
    <xf numFmtId="0" fontId="3" fillId="6" borderId="33"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7" fillId="6" borderId="47" xfId="0" applyFont="1" applyFill="1" applyBorder="1" applyAlignment="1">
      <alignment vertical="top" wrapText="1"/>
    </xf>
    <xf numFmtId="0" fontId="8" fillId="6" borderId="47" xfId="0" applyFont="1" applyFill="1" applyBorder="1" applyAlignment="1">
      <alignment vertical="top" wrapText="1"/>
    </xf>
    <xf numFmtId="0" fontId="4" fillId="4" borderId="33" xfId="0" applyFont="1" applyFill="1" applyBorder="1" applyAlignment="1">
      <alignment vertical="top" wrapText="1"/>
    </xf>
    <xf numFmtId="0" fontId="4" fillId="2" borderId="36" xfId="0" applyFont="1" applyFill="1" applyBorder="1" applyAlignment="1">
      <alignment vertical="top" wrapText="1"/>
    </xf>
    <xf numFmtId="3" fontId="7" fillId="0" borderId="36" xfId="0" applyNumberFormat="1" applyFont="1" applyBorder="1" applyAlignment="1">
      <alignment vertical="top" wrapText="1"/>
    </xf>
    <xf numFmtId="0" fontId="7" fillId="0" borderId="36" xfId="0" applyFont="1" applyBorder="1" applyAlignment="1">
      <alignment vertical="top" wrapText="1"/>
    </xf>
    <xf numFmtId="0" fontId="4" fillId="0" borderId="16" xfId="0" applyFont="1" applyBorder="1" applyAlignment="1">
      <alignment vertical="top" wrapText="1"/>
    </xf>
    <xf numFmtId="0" fontId="4" fillId="0" borderId="38" xfId="0" applyFont="1" applyBorder="1" applyAlignment="1">
      <alignment vertical="top" wrapText="1"/>
    </xf>
    <xf numFmtId="0" fontId="7" fillId="10" borderId="36" xfId="0" applyFont="1" applyFill="1" applyBorder="1" applyAlignment="1">
      <alignment vertical="top" wrapText="1"/>
    </xf>
    <xf numFmtId="0" fontId="7" fillId="0" borderId="16" xfId="0" applyFont="1" applyBorder="1" applyAlignment="1">
      <alignment horizontal="left" vertical="top" wrapText="1"/>
    </xf>
    <xf numFmtId="0" fontId="4" fillId="0" borderId="36" xfId="0" applyFont="1" applyBorder="1" applyAlignment="1">
      <alignment vertical="top" wrapText="1"/>
    </xf>
    <xf numFmtId="0" fontId="4" fillId="2" borderId="41" xfId="0" applyFont="1" applyFill="1" applyBorder="1" applyAlignment="1">
      <alignment vertical="top" wrapText="1"/>
    </xf>
    <xf numFmtId="0" fontId="7" fillId="0" borderId="36" xfId="0" applyFont="1" applyBorder="1" applyAlignment="1"/>
    <xf numFmtId="0" fontId="7" fillId="0" borderId="36" xfId="0" applyFont="1" applyBorder="1" applyAlignment="1">
      <alignment horizontal="right" vertical="top" wrapText="1"/>
    </xf>
    <xf numFmtId="3" fontId="7" fillId="0" borderId="36" xfId="0" applyNumberFormat="1" applyFont="1" applyBorder="1" applyAlignment="1">
      <alignment horizontal="right" vertical="top" wrapText="1"/>
    </xf>
    <xf numFmtId="0" fontId="4" fillId="13" borderId="41" xfId="0" applyFont="1" applyFill="1" applyBorder="1" applyAlignment="1">
      <alignment vertical="top" wrapText="1"/>
    </xf>
    <xf numFmtId="0" fontId="4" fillId="8" borderId="16" xfId="0" applyFont="1" applyFill="1" applyBorder="1" applyAlignment="1">
      <alignment vertical="top" wrapText="1"/>
    </xf>
    <xf numFmtId="0" fontId="4" fillId="8" borderId="38" xfId="0" applyFont="1" applyFill="1" applyBorder="1" applyAlignment="1">
      <alignment vertical="top" wrapText="1"/>
    </xf>
    <xf numFmtId="0" fontId="7" fillId="8" borderId="36" xfId="0" applyFont="1" applyFill="1" applyBorder="1" applyAlignment="1">
      <alignment vertical="top" wrapText="1"/>
    </xf>
    <xf numFmtId="0" fontId="7" fillId="8" borderId="38" xfId="0" applyFont="1" applyFill="1" applyBorder="1" applyAlignment="1">
      <alignment vertical="top" wrapText="1"/>
    </xf>
    <xf numFmtId="0" fontId="3" fillId="8" borderId="0" xfId="0" applyFont="1" applyFill="1"/>
    <xf numFmtId="0" fontId="4" fillId="5" borderId="38" xfId="0" applyFont="1" applyFill="1" applyBorder="1" applyAlignment="1">
      <alignment vertical="top" wrapText="1"/>
    </xf>
    <xf numFmtId="0" fontId="4" fillId="8" borderId="30" xfId="0" applyFont="1" applyFill="1" applyBorder="1" applyAlignment="1">
      <alignment vertical="top" wrapText="1"/>
    </xf>
    <xf numFmtId="0" fontId="7" fillId="8" borderId="30" xfId="0" applyFont="1" applyFill="1" applyBorder="1" applyAlignment="1">
      <alignment vertical="top" wrapText="1"/>
    </xf>
    <xf numFmtId="0" fontId="10" fillId="8" borderId="36" xfId="0" applyFont="1" applyFill="1" applyBorder="1" applyAlignment="1">
      <alignment vertical="top" wrapText="1"/>
    </xf>
    <xf numFmtId="0" fontId="4" fillId="8" borderId="36" xfId="0" applyFont="1" applyFill="1" applyBorder="1" applyAlignment="1">
      <alignment vertical="top" wrapText="1"/>
    </xf>
    <xf numFmtId="164" fontId="7" fillId="10" borderId="36" xfId="0" applyNumberFormat="1" applyFont="1" applyFill="1" applyBorder="1" applyAlignment="1">
      <alignment vertical="top" wrapText="1"/>
    </xf>
    <xf numFmtId="10" fontId="7" fillId="8" borderId="36" xfId="0" applyNumberFormat="1" applyFont="1" applyFill="1" applyBorder="1" applyAlignment="1">
      <alignment vertical="top" wrapText="1"/>
    </xf>
    <xf numFmtId="1" fontId="7" fillId="8" borderId="36" xfId="0" applyNumberFormat="1" applyFont="1" applyFill="1" applyBorder="1" applyAlignment="1">
      <alignment vertical="top" wrapText="1"/>
    </xf>
    <xf numFmtId="0" fontId="7" fillId="8" borderId="16" xfId="0" applyFont="1" applyFill="1" applyBorder="1" applyAlignment="1">
      <alignment vertical="top" wrapText="1"/>
    </xf>
    <xf numFmtId="0" fontId="4" fillId="0" borderId="30" xfId="0" applyFont="1" applyBorder="1" applyAlignment="1">
      <alignment vertical="top" wrapText="1"/>
    </xf>
    <xf numFmtId="0" fontId="4" fillId="0" borderId="16" xfId="0" applyFont="1" applyBorder="1" applyAlignment="1">
      <alignment horizontal="center" vertical="top" wrapText="1"/>
    </xf>
    <xf numFmtId="0" fontId="7" fillId="0" borderId="38" xfId="0" applyFont="1" applyBorder="1" applyAlignment="1">
      <alignment vertical="top" wrapText="1"/>
    </xf>
    <xf numFmtId="1" fontId="7" fillId="0" borderId="36" xfId="0" applyNumberFormat="1" applyFont="1" applyBorder="1" applyAlignment="1">
      <alignment vertical="top" wrapText="1"/>
    </xf>
    <xf numFmtId="0" fontId="4" fillId="0" borderId="30" xfId="0" applyFont="1" applyBorder="1" applyAlignment="1">
      <alignment horizontal="center" vertical="top" wrapText="1"/>
    </xf>
    <xf numFmtId="1" fontId="4" fillId="8" borderId="36" xfId="0" applyNumberFormat="1" applyFont="1" applyFill="1" applyBorder="1" applyAlignment="1">
      <alignment vertical="top" wrapText="1"/>
    </xf>
    <xf numFmtId="0" fontId="4" fillId="0" borderId="33" xfId="0" applyFont="1" applyBorder="1" applyAlignment="1">
      <alignment horizontal="center" vertical="top" wrapText="1"/>
    </xf>
    <xf numFmtId="0" fontId="8" fillId="0" borderId="38" xfId="0" applyFont="1" applyBorder="1" applyAlignment="1">
      <alignment vertical="top" wrapText="1"/>
    </xf>
    <xf numFmtId="165" fontId="7" fillId="0" borderId="36" xfId="0" applyNumberFormat="1" applyFont="1" applyBorder="1" applyAlignment="1">
      <alignment vertical="top" wrapText="1"/>
    </xf>
    <xf numFmtId="165" fontId="9" fillId="0" borderId="38" xfId="0" applyNumberFormat="1" applyFont="1" applyBorder="1" applyAlignment="1">
      <alignment vertical="top" wrapText="1"/>
    </xf>
    <xf numFmtId="165" fontId="7" fillId="8" borderId="36" xfId="0" applyNumberFormat="1" applyFont="1" applyFill="1" applyBorder="1" applyAlignment="1">
      <alignment vertical="top" wrapText="1"/>
    </xf>
    <xf numFmtId="165" fontId="9" fillId="10" borderId="36" xfId="0" applyNumberFormat="1" applyFont="1" applyFill="1" applyBorder="1" applyAlignment="1">
      <alignment vertical="top" wrapText="1"/>
    </xf>
    <xf numFmtId="165" fontId="8" fillId="8" borderId="36" xfId="0" applyNumberFormat="1" applyFont="1" applyFill="1" applyBorder="1" applyAlignment="1">
      <alignment vertical="top" wrapText="1"/>
    </xf>
    <xf numFmtId="0" fontId="9" fillId="8" borderId="36" xfId="0" applyFont="1" applyFill="1" applyBorder="1" applyAlignment="1">
      <alignment vertical="top" wrapText="1"/>
    </xf>
    <xf numFmtId="3" fontId="3" fillId="0" borderId="0" xfId="0" applyNumberFormat="1" applyFont="1" applyAlignment="1"/>
    <xf numFmtId="0" fontId="3" fillId="0" borderId="0" xfId="0" applyFont="1" applyAlignment="1">
      <alignment horizontal="center"/>
    </xf>
    <xf numFmtId="3" fontId="3" fillId="0" borderId="0" xfId="0" applyNumberFormat="1" applyFont="1"/>
    <xf numFmtId="1" fontId="3" fillId="0" borderId="0" xfId="0" applyNumberFormat="1" applyFont="1"/>
    <xf numFmtId="0" fontId="1" fillId="0" borderId="0" xfId="0" applyFont="1" applyAlignment="1"/>
    <xf numFmtId="0" fontId="3" fillId="0" borderId="0" xfId="0" applyFont="1" applyAlignment="1">
      <alignment wrapText="1"/>
    </xf>
    <xf numFmtId="0" fontId="3" fillId="10" borderId="0" xfId="0" applyFont="1" applyFill="1" applyAlignment="1"/>
    <xf numFmtId="0" fontId="3" fillId="10" borderId="0" xfId="0" applyFont="1" applyFill="1"/>
    <xf numFmtId="165" fontId="4" fillId="8" borderId="36" xfId="0" applyNumberFormat="1" applyFont="1" applyFill="1" applyBorder="1" applyAlignment="1">
      <alignment vertical="top" wrapText="1"/>
    </xf>
    <xf numFmtId="0" fontId="7" fillId="0" borderId="41" xfId="0" applyFont="1" applyBorder="1" applyAlignment="1">
      <alignment vertical="top" wrapText="1"/>
    </xf>
    <xf numFmtId="0" fontId="7" fillId="0" borderId="16" xfId="0" applyFont="1" applyBorder="1" applyAlignment="1">
      <alignment vertical="top" wrapText="1"/>
    </xf>
    <xf numFmtId="0" fontId="7" fillId="0" borderId="4" xfId="0" applyFont="1" applyBorder="1" applyAlignment="1">
      <alignment vertical="top" wrapText="1"/>
    </xf>
    <xf numFmtId="0" fontId="0" fillId="0" borderId="0" xfId="0" applyFont="1" applyAlignment="1"/>
    <xf numFmtId="0" fontId="7" fillId="0" borderId="6" xfId="0" applyFont="1" applyBorder="1" applyAlignment="1">
      <alignment vertical="top" wrapText="1"/>
    </xf>
    <xf numFmtId="0" fontId="1" fillId="0" borderId="0" xfId="0" applyFont="1" applyAlignment="1">
      <alignment horizontal="center"/>
    </xf>
    <xf numFmtId="0" fontId="11" fillId="10" borderId="0" xfId="0" applyFont="1" applyFill="1" applyAlignment="1"/>
    <xf numFmtId="0" fontId="7" fillId="7" borderId="13" xfId="0" applyFont="1" applyFill="1" applyBorder="1" applyAlignment="1">
      <alignment vertical="top" wrapText="1"/>
    </xf>
    <xf numFmtId="0" fontId="3" fillId="0" borderId="9" xfId="0" applyFont="1" applyBorder="1" applyAlignment="1"/>
    <xf numFmtId="0" fontId="3" fillId="0" borderId="26" xfId="0" applyFont="1" applyBorder="1" applyAlignment="1"/>
    <xf numFmtId="0" fontId="7" fillId="0" borderId="45" xfId="0" applyFont="1" applyBorder="1" applyAlignment="1">
      <alignment vertical="top" wrapText="1"/>
    </xf>
    <xf numFmtId="0" fontId="3" fillId="0" borderId="46" xfId="0" applyFont="1" applyBorder="1" applyAlignment="1"/>
    <xf numFmtId="0" fontId="3" fillId="0" borderId="47" xfId="0" applyFont="1" applyBorder="1" applyAlignment="1"/>
    <xf numFmtId="0" fontId="4" fillId="2" borderId="3" xfId="0" applyFont="1" applyFill="1" applyBorder="1" applyAlignment="1">
      <alignment horizontal="left" vertical="top" wrapText="1"/>
    </xf>
    <xf numFmtId="0" fontId="3" fillId="0" borderId="5" xfId="0" applyFont="1" applyBorder="1" applyAlignment="1"/>
    <xf numFmtId="0" fontId="8" fillId="7" borderId="45" xfId="0" applyFont="1" applyFill="1" applyBorder="1" applyAlignment="1">
      <alignment vertical="top" wrapText="1"/>
    </xf>
    <xf numFmtId="0" fontId="7" fillId="7" borderId="12" xfId="0" applyFont="1" applyFill="1" applyBorder="1" applyAlignment="1">
      <alignment horizontal="center" vertical="center" wrapText="1"/>
    </xf>
    <xf numFmtId="0" fontId="3" fillId="0" borderId="33" xfId="0" applyFont="1" applyBorder="1" applyAlignment="1"/>
    <xf numFmtId="0" fontId="3" fillId="0" borderId="14" xfId="0" applyFont="1" applyBorder="1" applyAlignment="1"/>
    <xf numFmtId="0" fontId="7" fillId="0" borderId="12" xfId="0" applyFont="1" applyBorder="1" applyAlignment="1">
      <alignment horizontal="center" vertical="center" wrapText="1"/>
    </xf>
    <xf numFmtId="0" fontId="7" fillId="0" borderId="13" xfId="0" applyFont="1" applyBorder="1" applyAlignment="1">
      <alignment vertical="top" wrapText="1"/>
    </xf>
    <xf numFmtId="0" fontId="4" fillId="5" borderId="18" xfId="0" applyFont="1" applyFill="1" applyBorder="1" applyAlignment="1">
      <alignment horizontal="center" vertical="top" wrapText="1"/>
    </xf>
    <xf numFmtId="0" fontId="3" fillId="0" borderId="19" xfId="0" applyFont="1" applyBorder="1" applyAlignment="1"/>
    <xf numFmtId="0" fontId="3" fillId="0" borderId="20" xfId="0" applyFont="1" applyBorder="1" applyAlignment="1"/>
    <xf numFmtId="0" fontId="7" fillId="0" borderId="18" xfId="0" applyFont="1" applyBorder="1" applyAlignment="1">
      <alignment horizontal="center" vertical="top" wrapText="1"/>
    </xf>
    <xf numFmtId="0" fontId="3" fillId="0" borderId="12" xfId="0" applyFont="1" applyBorder="1" applyAlignment="1">
      <alignment horizontal="center" vertical="center" wrapText="1"/>
    </xf>
    <xf numFmtId="0" fontId="7" fillId="0" borderId="18" xfId="0" applyFont="1" applyBorder="1" applyAlignment="1">
      <alignment vertical="top" wrapText="1"/>
    </xf>
    <xf numFmtId="0" fontId="3" fillId="0" borderId="44" xfId="0" applyFont="1" applyBorder="1" applyAlignment="1"/>
    <xf numFmtId="0" fontId="4" fillId="0" borderId="40" xfId="0" applyFont="1" applyBorder="1" applyAlignment="1">
      <alignment vertical="top" wrapText="1"/>
    </xf>
    <xf numFmtId="0" fontId="3" fillId="0" borderId="40" xfId="0" applyFont="1" applyBorder="1" applyAlignment="1"/>
    <xf numFmtId="0" fontId="3" fillId="0" borderId="21" xfId="0" applyFont="1" applyBorder="1" applyAlignment="1"/>
    <xf numFmtId="0" fontId="7" fillId="0" borderId="13" xfId="0" applyFont="1" applyBorder="1" applyAlignment="1">
      <alignment horizontal="center" vertical="top" wrapText="1"/>
    </xf>
    <xf numFmtId="0" fontId="7" fillId="0" borderId="9" xfId="0" applyFont="1" applyBorder="1" applyAlignment="1">
      <alignment horizontal="center" vertical="top" wrapText="1"/>
    </xf>
    <xf numFmtId="0" fontId="7" fillId="0" borderId="26" xfId="0" applyFont="1" applyBorder="1" applyAlignment="1">
      <alignment horizontal="center" vertical="top" wrapText="1"/>
    </xf>
    <xf numFmtId="0" fontId="7" fillId="11" borderId="18" xfId="0" applyFont="1" applyFill="1" applyBorder="1" applyAlignment="1">
      <alignment vertical="top" wrapText="1"/>
    </xf>
    <xf numFmtId="0" fontId="8" fillId="0" borderId="13" xfId="0" applyFont="1" applyBorder="1" applyAlignment="1">
      <alignment vertical="top" wrapText="1"/>
    </xf>
    <xf numFmtId="0" fontId="8" fillId="7" borderId="13" xfId="0" applyFont="1" applyFill="1" applyBorder="1" applyAlignment="1">
      <alignment vertical="top" wrapText="1"/>
    </xf>
    <xf numFmtId="0" fontId="7" fillId="0" borderId="23" xfId="0" applyFont="1" applyBorder="1" applyAlignment="1">
      <alignment vertical="top" wrapText="1"/>
    </xf>
    <xf numFmtId="0" fontId="3" fillId="0" borderId="24" xfId="0" applyFont="1" applyBorder="1" applyAlignment="1"/>
    <xf numFmtId="0" fontId="3" fillId="0" borderId="25" xfId="0" applyFont="1" applyBorder="1" applyAlignment="1"/>
    <xf numFmtId="0" fontId="8" fillId="7" borderId="11" xfId="0" applyFont="1" applyFill="1" applyBorder="1" applyAlignment="1">
      <alignment vertical="top" wrapText="1"/>
    </xf>
    <xf numFmtId="0" fontId="3" fillId="0" borderId="42" xfId="0" applyFont="1" applyBorder="1" applyAlignment="1"/>
    <xf numFmtId="0" fontId="7" fillId="7" borderId="31" xfId="0" applyFont="1" applyFill="1" applyBorder="1" applyAlignment="1">
      <alignment horizontal="center" vertical="center" wrapText="1"/>
    </xf>
    <xf numFmtId="0" fontId="3" fillId="0" borderId="32" xfId="0" applyFont="1" applyBorder="1" applyAlignment="1"/>
    <xf numFmtId="0" fontId="3" fillId="0" borderId="37" xfId="0" applyFont="1" applyBorder="1" applyAlignment="1"/>
    <xf numFmtId="0" fontId="4" fillId="5" borderId="4" xfId="0" applyFont="1" applyFill="1" applyBorder="1" applyAlignment="1">
      <alignment horizontal="center" vertical="top" wrapText="1"/>
    </xf>
    <xf numFmtId="0" fontId="3" fillId="0" borderId="6" xfId="0" applyFont="1" applyBorder="1" applyAlignment="1"/>
    <xf numFmtId="0" fontId="3" fillId="0" borderId="30" xfId="0" applyFont="1" applyBorder="1" applyAlignment="1"/>
    <xf numFmtId="0" fontId="7" fillId="0" borderId="4" xfId="0" applyFont="1" applyBorder="1" applyAlignment="1">
      <alignment horizontal="center" vertical="top" wrapText="1"/>
    </xf>
    <xf numFmtId="0" fontId="4" fillId="5" borderId="39" xfId="0" applyFont="1" applyFill="1" applyBorder="1" applyAlignment="1">
      <alignment horizontal="center" vertical="top" wrapText="1"/>
    </xf>
    <xf numFmtId="0" fontId="3" fillId="0" borderId="41" xfId="0" applyFont="1" applyBorder="1" applyAlignment="1"/>
    <xf numFmtId="0" fontId="4" fillId="5" borderId="40" xfId="0" applyFont="1" applyFill="1" applyBorder="1" applyAlignment="1">
      <alignment horizontal="center" vertical="top" wrapText="1"/>
    </xf>
    <xf numFmtId="0" fontId="7" fillId="0" borderId="6" xfId="0" applyFont="1" applyBorder="1" applyAlignment="1">
      <alignment vertical="top" wrapText="1"/>
    </xf>
    <xf numFmtId="0" fontId="7" fillId="7" borderId="11" xfId="0" applyFont="1" applyFill="1" applyBorder="1" applyAlignment="1">
      <alignment vertical="top" wrapText="1"/>
    </xf>
    <xf numFmtId="0" fontId="3" fillId="0" borderId="0" xfId="0" applyFont="1" applyAlignment="1">
      <alignment horizontal="left" vertical="top" wrapText="1"/>
    </xf>
    <xf numFmtId="0" fontId="0" fillId="0" borderId="0" xfId="0" applyFont="1" applyAlignment="1"/>
    <xf numFmtId="0" fontId="3" fillId="0" borderId="0" xfId="0" applyFont="1" applyAlignment="1">
      <alignment vertical="top" wrapText="1"/>
    </xf>
    <xf numFmtId="0" fontId="7" fillId="0" borderId="4" xfId="0" applyFont="1" applyBorder="1" applyAlignment="1">
      <alignment vertical="top" wrapText="1"/>
    </xf>
    <xf numFmtId="0" fontId="3" fillId="0" borderId="31" xfId="0" applyFont="1" applyBorder="1" applyAlignment="1">
      <alignment horizontal="left" vertical="top" wrapText="1"/>
    </xf>
    <xf numFmtId="0" fontId="4" fillId="0" borderId="4" xfId="0" applyFont="1" applyBorder="1" applyAlignment="1">
      <alignment vertical="top" wrapText="1"/>
    </xf>
    <xf numFmtId="0" fontId="7" fillId="7" borderId="11" xfId="0" applyFont="1" applyFill="1" applyBorder="1" applyAlignment="1">
      <alignment horizontal="center" vertical="top" wrapText="1"/>
    </xf>
    <xf numFmtId="0" fontId="7" fillId="0" borderId="41" xfId="0" applyFont="1" applyBorder="1" applyAlignment="1">
      <alignment vertical="top" wrapText="1"/>
    </xf>
    <xf numFmtId="0" fontId="3" fillId="0" borderId="16" xfId="0" applyFont="1" applyBorder="1" applyAlignment="1"/>
    <xf numFmtId="0" fontId="3" fillId="0" borderId="27" xfId="0" applyFont="1" applyBorder="1" applyAlignment="1"/>
    <xf numFmtId="0" fontId="7" fillId="11" borderId="4" xfId="0" applyFont="1" applyFill="1" applyBorder="1" applyAlignment="1">
      <alignment vertical="top" wrapText="1"/>
    </xf>
    <xf numFmtId="0" fontId="7" fillId="0" borderId="16" xfId="0" applyFont="1" applyBorder="1" applyAlignment="1">
      <alignment vertical="top" wrapText="1"/>
    </xf>
    <xf numFmtId="0" fontId="7" fillId="7" borderId="33" xfId="0" applyFont="1" applyFill="1" applyBorder="1" applyAlignment="1">
      <alignment horizontal="center" vertical="center" wrapText="1"/>
    </xf>
    <xf numFmtId="0" fontId="7" fillId="7" borderId="33" xfId="0" applyFont="1" applyFill="1" applyBorder="1" applyAlignment="1">
      <alignment vertical="center" wrapText="1"/>
    </xf>
    <xf numFmtId="0" fontId="7" fillId="0" borderId="11" xfId="0" applyFont="1" applyBorder="1" applyAlignment="1">
      <alignment vertical="top" wrapText="1"/>
    </xf>
    <xf numFmtId="0" fontId="3" fillId="0" borderId="35" xfId="0" applyFont="1" applyBorder="1" applyAlignment="1"/>
    <xf numFmtId="0" fontId="7" fillId="7" borderId="41" xfId="0" applyFont="1" applyFill="1" applyBorder="1" applyAlignment="1">
      <alignment vertical="top" wrapText="1"/>
    </xf>
    <xf numFmtId="0" fontId="8" fillId="0" borderId="11" xfId="0" applyFont="1" applyBorder="1" applyAlignment="1">
      <alignment vertical="top" wrapText="1"/>
    </xf>
    <xf numFmtId="0" fontId="7" fillId="7" borderId="31" xfId="0" applyFont="1" applyFill="1" applyBorder="1" applyAlignment="1">
      <alignment horizontal="center" vertical="top" wrapText="1"/>
    </xf>
    <xf numFmtId="0" fontId="7" fillId="0" borderId="33" xfId="0" applyFont="1" applyBorder="1" applyAlignment="1">
      <alignment vertical="center" wrapText="1"/>
    </xf>
    <xf numFmtId="0" fontId="7" fillId="0" borderId="32" xfId="0" applyFont="1" applyBorder="1" applyAlignment="1">
      <alignment horizontal="center" vertical="center" wrapText="1"/>
    </xf>
    <xf numFmtId="0" fontId="1" fillId="0" borderId="0" xfId="0" applyFont="1" applyAlignment="1">
      <alignment horizontal="center"/>
    </xf>
    <xf numFmtId="0" fontId="11" fillId="10" borderId="0" xfId="0" quotePrefix="1" applyFont="1" applyFill="1" applyAlignment="1"/>
    <xf numFmtId="0" fontId="11" fillId="10" borderId="0" xfId="0" applyFont="1" applyFill="1" applyAlignment="1"/>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Leah G" id="{DCEA303E-0CC7-4E12-B5BD-8B286EAC986E}" userId="7fdf45cc4eba458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4" dT="2020-02-20T16:06:18.31" personId="{DCEA303E-0CC7-4E12-B5BD-8B286EAC986E}" id="{B3E8349C-6892-4174-9AEF-FDDBFD871978}">
    <text>The indicator was updated in 2018, prior to this recent update.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outlinePr summaryBelow="0" summaryRight="0"/>
  </sheetPr>
  <dimension ref="A1:AE1002"/>
  <sheetViews>
    <sheetView tabSelected="1" topLeftCell="A5" zoomScaleNormal="100" workbookViewId="0">
      <pane xSplit="2" topLeftCell="E183" activePane="topRight" state="frozen"/>
      <selection pane="topRight" activeCell="B200" sqref="B200:B203"/>
    </sheetView>
  </sheetViews>
  <sheetFormatPr defaultColWidth="17.28515625" defaultRowHeight="15" customHeight="1"/>
  <cols>
    <col min="1" max="1" width="16.42578125" customWidth="1"/>
    <col min="2" max="2" width="37" customWidth="1"/>
    <col min="3" max="3" width="13.140625" customWidth="1"/>
    <col min="4" max="12" width="25.7109375" customWidth="1"/>
    <col min="13" max="13" width="25.85546875" customWidth="1"/>
    <col min="14" max="14" width="62.42578125" hidden="1" customWidth="1"/>
    <col min="15" max="21" width="8.7109375" customWidth="1"/>
    <col min="22" max="31" width="17.28515625" customWidth="1"/>
  </cols>
  <sheetData>
    <row r="1" spans="1:31" ht="13.5" customHeight="1">
      <c r="A1" s="2"/>
      <c r="B1" s="4"/>
      <c r="C1" s="4"/>
      <c r="D1" s="4"/>
      <c r="E1" s="4"/>
      <c r="F1" s="4"/>
      <c r="G1" s="4"/>
      <c r="H1" s="4"/>
      <c r="I1" s="4"/>
      <c r="J1" s="4"/>
      <c r="K1" s="4"/>
      <c r="L1" s="4"/>
      <c r="M1" s="4"/>
      <c r="N1" s="5"/>
      <c r="O1" s="5"/>
      <c r="P1" s="5"/>
      <c r="Q1" s="5"/>
      <c r="R1" s="5"/>
      <c r="S1" s="5"/>
      <c r="T1" s="5"/>
      <c r="U1" s="5"/>
      <c r="V1" s="5"/>
      <c r="W1" s="5"/>
      <c r="X1" s="5"/>
      <c r="Y1" s="5"/>
      <c r="Z1" s="5"/>
      <c r="AA1" s="5"/>
      <c r="AB1" s="5"/>
      <c r="AC1" s="5"/>
      <c r="AD1" s="5"/>
      <c r="AE1" s="5"/>
    </row>
    <row r="2" spans="1:31" ht="13.5" customHeight="1">
      <c r="A2" s="103" t="s">
        <v>0</v>
      </c>
      <c r="B2" s="189" t="s">
        <v>1</v>
      </c>
      <c r="C2" s="190"/>
      <c r="D2" s="190"/>
      <c r="E2" s="190"/>
      <c r="F2" s="190"/>
      <c r="G2" s="190"/>
      <c r="H2" s="190"/>
      <c r="I2" s="190"/>
      <c r="J2" s="190"/>
      <c r="K2" s="190"/>
      <c r="L2" s="190"/>
      <c r="M2" s="4"/>
      <c r="N2" s="8" t="s">
        <v>2</v>
      </c>
      <c r="O2" s="5"/>
      <c r="P2" s="5"/>
      <c r="Q2" s="5"/>
      <c r="R2" s="5"/>
      <c r="S2" s="5"/>
      <c r="T2" s="5"/>
      <c r="U2" s="5"/>
      <c r="V2" s="5"/>
      <c r="W2" s="5"/>
      <c r="X2" s="5"/>
      <c r="Y2" s="5"/>
      <c r="Z2" s="5"/>
      <c r="AA2" s="5"/>
      <c r="AB2" s="5"/>
      <c r="AC2" s="5"/>
      <c r="AD2" s="5"/>
      <c r="AE2" s="5"/>
    </row>
    <row r="3" spans="1:31" ht="12.75">
      <c r="A3" s="10" t="s">
        <v>3</v>
      </c>
      <c r="B3" s="174" t="s">
        <v>4</v>
      </c>
      <c r="C3" s="175"/>
      <c r="D3" s="12" t="s">
        <v>5</v>
      </c>
      <c r="E3" s="12">
        <v>2017</v>
      </c>
      <c r="F3" s="12">
        <v>2018</v>
      </c>
      <c r="G3" s="12">
        <v>2019</v>
      </c>
      <c r="H3" s="12">
        <v>2020</v>
      </c>
      <c r="I3" s="12">
        <v>2021</v>
      </c>
      <c r="J3" s="12">
        <v>2022</v>
      </c>
      <c r="K3" s="12">
        <v>2023</v>
      </c>
      <c r="L3" s="14" t="s">
        <v>6</v>
      </c>
      <c r="M3" s="4"/>
      <c r="N3" s="5"/>
      <c r="O3" s="5"/>
      <c r="P3" s="5"/>
      <c r="Q3" s="5"/>
      <c r="R3" s="5"/>
      <c r="S3" s="5"/>
      <c r="T3" s="5"/>
      <c r="U3" s="5"/>
      <c r="V3" s="5"/>
      <c r="W3" s="5"/>
      <c r="X3" s="5"/>
      <c r="Y3" s="5"/>
      <c r="Z3" s="5"/>
      <c r="AA3" s="5"/>
      <c r="AB3" s="5"/>
      <c r="AC3" s="5"/>
      <c r="AD3" s="5"/>
      <c r="AE3" s="5"/>
    </row>
    <row r="4" spans="1:31" ht="24">
      <c r="A4" s="104"/>
      <c r="B4" s="15"/>
      <c r="C4" s="105" t="s">
        <v>7</v>
      </c>
      <c r="D4" s="29">
        <v>0</v>
      </c>
      <c r="E4" s="29" t="s">
        <v>8</v>
      </c>
      <c r="F4" s="29" t="s">
        <v>9</v>
      </c>
      <c r="G4" s="29" t="s">
        <v>10</v>
      </c>
      <c r="H4" s="29" t="s">
        <v>11</v>
      </c>
      <c r="I4" s="29" t="s">
        <v>12</v>
      </c>
      <c r="J4" s="29" t="s">
        <v>13</v>
      </c>
      <c r="K4" s="29" t="s">
        <v>14</v>
      </c>
      <c r="L4" s="29" t="s">
        <v>15</v>
      </c>
      <c r="M4" s="17"/>
      <c r="N4" s="18"/>
      <c r="O4" s="18"/>
      <c r="P4" s="18"/>
      <c r="Q4" s="18"/>
      <c r="R4" s="18"/>
      <c r="S4" s="18"/>
      <c r="T4" s="18"/>
      <c r="U4" s="18"/>
      <c r="V4" s="18"/>
      <c r="W4" s="18"/>
      <c r="X4" s="18"/>
      <c r="Y4" s="18"/>
      <c r="Z4" s="18"/>
      <c r="AA4" s="18"/>
      <c r="AB4" s="18"/>
      <c r="AC4" s="18"/>
      <c r="AD4" s="18"/>
      <c r="AE4" s="18"/>
    </row>
    <row r="5" spans="1:31" ht="12.75">
      <c r="A5" s="177" t="s">
        <v>16</v>
      </c>
      <c r="B5" s="181" t="s">
        <v>17</v>
      </c>
      <c r="C5" s="19" t="s">
        <v>18</v>
      </c>
      <c r="D5" s="31">
        <v>0</v>
      </c>
      <c r="E5" s="31" t="s">
        <v>19</v>
      </c>
      <c r="F5" s="31" t="s">
        <v>20</v>
      </c>
      <c r="G5" s="31" t="s">
        <v>21</v>
      </c>
      <c r="H5" s="31" t="s">
        <v>22</v>
      </c>
      <c r="I5" s="31" t="s">
        <v>23</v>
      </c>
      <c r="J5" s="31" t="s">
        <v>24</v>
      </c>
      <c r="K5" s="31" t="s">
        <v>25</v>
      </c>
      <c r="L5" s="31" t="s">
        <v>26</v>
      </c>
      <c r="M5" s="4"/>
      <c r="N5" s="5" t="s">
        <v>27</v>
      </c>
      <c r="O5" s="5"/>
      <c r="P5" s="5"/>
      <c r="Q5" s="5"/>
      <c r="R5" s="5"/>
      <c r="S5" s="5"/>
      <c r="T5" s="5"/>
      <c r="U5" s="5"/>
      <c r="V5" s="5"/>
      <c r="W5" s="5"/>
      <c r="X5" s="5"/>
      <c r="Y5" s="5"/>
      <c r="Z5" s="5"/>
      <c r="AA5" s="5"/>
      <c r="AB5" s="5"/>
      <c r="AC5" s="5"/>
      <c r="AD5" s="5"/>
      <c r="AE5" s="5"/>
    </row>
    <row r="6" spans="1:31" ht="24">
      <c r="A6" s="178"/>
      <c r="B6" s="169"/>
      <c r="C6" s="19" t="s">
        <v>28</v>
      </c>
      <c r="D6" s="34">
        <v>0</v>
      </c>
      <c r="E6" s="34" t="s">
        <v>29</v>
      </c>
      <c r="F6" s="34" t="s">
        <v>30</v>
      </c>
      <c r="G6" s="34" t="s">
        <v>31</v>
      </c>
      <c r="H6" s="34">
        <v>0</v>
      </c>
      <c r="I6" s="34">
        <v>0</v>
      </c>
      <c r="J6" s="34">
        <v>0</v>
      </c>
      <c r="K6" s="34">
        <v>0</v>
      </c>
      <c r="L6" s="34">
        <v>0</v>
      </c>
      <c r="M6" s="4"/>
      <c r="N6" s="5"/>
      <c r="O6" s="5"/>
      <c r="P6" s="5"/>
      <c r="Q6" s="5"/>
      <c r="R6" s="5"/>
      <c r="S6" s="5"/>
      <c r="T6" s="5"/>
      <c r="U6" s="5"/>
      <c r="V6" s="5"/>
      <c r="W6" s="5"/>
      <c r="X6" s="5"/>
      <c r="Y6" s="5"/>
      <c r="Z6" s="5"/>
      <c r="AA6" s="5"/>
      <c r="AB6" s="5"/>
      <c r="AC6" s="5"/>
      <c r="AD6" s="5"/>
      <c r="AE6" s="5"/>
    </row>
    <row r="7" spans="1:31" ht="12.75">
      <c r="A7" s="178"/>
      <c r="B7" s="169"/>
      <c r="C7" s="23"/>
      <c r="D7" s="182" t="s">
        <v>32</v>
      </c>
      <c r="E7" s="183"/>
      <c r="F7" s="183"/>
      <c r="G7" s="183"/>
      <c r="H7" s="183"/>
      <c r="I7" s="183"/>
      <c r="J7" s="183"/>
      <c r="K7" s="183"/>
      <c r="L7" s="184"/>
      <c r="M7" s="4"/>
      <c r="N7" s="5"/>
      <c r="O7" s="5"/>
      <c r="P7" s="5"/>
      <c r="Q7" s="5"/>
      <c r="R7" s="5"/>
      <c r="S7" s="5"/>
      <c r="T7" s="5"/>
      <c r="U7" s="5"/>
      <c r="V7" s="5"/>
      <c r="W7" s="5"/>
      <c r="X7" s="5"/>
      <c r="Y7" s="5"/>
      <c r="Z7" s="5"/>
      <c r="AA7" s="5"/>
      <c r="AB7" s="5"/>
      <c r="AC7" s="5"/>
      <c r="AD7" s="5"/>
      <c r="AE7" s="5"/>
    </row>
    <row r="8" spans="1:31" ht="12.75">
      <c r="A8" s="178"/>
      <c r="B8" s="191"/>
      <c r="C8" s="25"/>
      <c r="D8" s="198" t="s">
        <v>33</v>
      </c>
      <c r="E8" s="199"/>
      <c r="F8" s="199"/>
      <c r="G8" s="199"/>
      <c r="H8" s="199"/>
      <c r="I8" s="199"/>
      <c r="J8" s="199"/>
      <c r="K8" s="199"/>
      <c r="L8" s="200"/>
      <c r="M8" s="4"/>
      <c r="N8" s="5"/>
      <c r="O8" s="5"/>
      <c r="P8" s="5"/>
      <c r="Q8" s="5"/>
      <c r="R8" s="5"/>
      <c r="S8" s="5"/>
      <c r="T8" s="5"/>
      <c r="U8" s="5"/>
      <c r="V8" s="5"/>
      <c r="W8" s="5"/>
      <c r="X8" s="5"/>
      <c r="Y8" s="5"/>
      <c r="Z8" s="5"/>
      <c r="AA8" s="5"/>
      <c r="AB8" s="5"/>
      <c r="AC8" s="5"/>
      <c r="AD8" s="5"/>
      <c r="AE8" s="5"/>
    </row>
    <row r="9" spans="1:31" ht="12.75">
      <c r="A9" s="178"/>
      <c r="B9" s="174" t="s">
        <v>34</v>
      </c>
      <c r="C9" s="175"/>
      <c r="D9" s="12" t="s">
        <v>5</v>
      </c>
      <c r="E9" s="12">
        <v>2017</v>
      </c>
      <c r="F9" s="12">
        <v>2018</v>
      </c>
      <c r="G9" s="12">
        <v>2019</v>
      </c>
      <c r="H9" s="12">
        <v>2020</v>
      </c>
      <c r="I9" s="12">
        <v>2021</v>
      </c>
      <c r="J9" s="12">
        <v>2022</v>
      </c>
      <c r="K9" s="12">
        <v>2023</v>
      </c>
      <c r="L9" s="14" t="s">
        <v>6</v>
      </c>
      <c r="M9" s="4"/>
      <c r="N9" s="5"/>
      <c r="O9" s="5"/>
      <c r="P9" s="5"/>
      <c r="Q9" s="5"/>
      <c r="R9" s="5"/>
      <c r="S9" s="5"/>
      <c r="T9" s="5"/>
      <c r="U9" s="5"/>
      <c r="V9" s="5"/>
      <c r="W9" s="5"/>
      <c r="X9" s="5"/>
      <c r="Y9" s="5"/>
      <c r="Z9" s="5"/>
      <c r="AA9" s="5"/>
      <c r="AB9" s="5"/>
      <c r="AC9" s="5"/>
      <c r="AD9" s="5"/>
      <c r="AE9" s="5"/>
    </row>
    <row r="10" spans="1:31" ht="60">
      <c r="A10" s="178"/>
      <c r="B10" s="26"/>
      <c r="C10" s="105" t="s">
        <v>7</v>
      </c>
      <c r="D10" s="28" t="s">
        <v>35</v>
      </c>
      <c r="E10" s="28" t="s">
        <v>35</v>
      </c>
      <c r="F10" s="28" t="s">
        <v>36</v>
      </c>
      <c r="G10" s="28" t="s">
        <v>37</v>
      </c>
      <c r="H10" s="28" t="s">
        <v>38</v>
      </c>
      <c r="I10" s="28" t="s">
        <v>39</v>
      </c>
      <c r="J10" s="28" t="s">
        <v>40</v>
      </c>
      <c r="K10" s="29">
        <v>91659</v>
      </c>
      <c r="L10" s="29">
        <v>119649</v>
      </c>
      <c r="M10" s="17"/>
      <c r="N10" s="18"/>
      <c r="O10" s="18"/>
      <c r="P10" s="18"/>
      <c r="Q10" s="18"/>
      <c r="R10" s="18"/>
      <c r="S10" s="18"/>
      <c r="T10" s="18"/>
      <c r="U10" s="18"/>
      <c r="V10" s="18"/>
      <c r="W10" s="18"/>
      <c r="X10" s="18"/>
      <c r="Y10" s="18"/>
      <c r="Z10" s="18"/>
      <c r="AA10" s="18"/>
      <c r="AB10" s="18"/>
      <c r="AC10" s="18"/>
      <c r="AD10" s="18"/>
      <c r="AE10" s="18"/>
    </row>
    <row r="11" spans="1:31" ht="69.75" customHeight="1">
      <c r="A11" s="178"/>
      <c r="B11" s="181" t="s">
        <v>41</v>
      </c>
      <c r="C11" s="19" t="s">
        <v>18</v>
      </c>
      <c r="D11" s="23" t="s">
        <v>35</v>
      </c>
      <c r="E11" s="23" t="s">
        <v>35</v>
      </c>
      <c r="F11" s="23" t="s">
        <v>36</v>
      </c>
      <c r="G11" s="23" t="s">
        <v>37</v>
      </c>
      <c r="H11" s="23" t="s">
        <v>42</v>
      </c>
      <c r="I11" s="23" t="s">
        <v>43</v>
      </c>
      <c r="J11" s="23" t="s">
        <v>44</v>
      </c>
      <c r="K11" s="31">
        <v>61000</v>
      </c>
      <c r="L11" s="31">
        <v>86000</v>
      </c>
      <c r="M11" s="4"/>
      <c r="N11" s="5"/>
      <c r="O11" s="5"/>
      <c r="P11" s="5"/>
      <c r="Q11" s="5"/>
      <c r="R11" s="5"/>
      <c r="S11" s="5"/>
      <c r="T11" s="5"/>
      <c r="U11" s="5"/>
      <c r="V11" s="5"/>
      <c r="W11" s="5"/>
      <c r="X11" s="5"/>
      <c r="Y11" s="5"/>
      <c r="Z11" s="5"/>
      <c r="AA11" s="5"/>
      <c r="AB11" s="5"/>
      <c r="AC11" s="5"/>
      <c r="AD11" s="5"/>
      <c r="AE11" s="5"/>
    </row>
    <row r="12" spans="1:31" ht="94.5" customHeight="1">
      <c r="A12" s="178"/>
      <c r="B12" s="169"/>
      <c r="C12" s="19" t="s">
        <v>28</v>
      </c>
      <c r="D12" s="34">
        <v>0</v>
      </c>
      <c r="E12" s="34" t="s">
        <v>45</v>
      </c>
      <c r="F12" s="34" t="s">
        <v>46</v>
      </c>
      <c r="G12" s="34" t="s">
        <v>47</v>
      </c>
      <c r="H12" s="34">
        <v>0</v>
      </c>
      <c r="I12" s="34">
        <v>0</v>
      </c>
      <c r="J12" s="34">
        <v>0</v>
      </c>
      <c r="K12" s="34">
        <v>0</v>
      </c>
      <c r="L12" s="34">
        <v>0</v>
      </c>
      <c r="M12" s="4"/>
      <c r="N12" s="5"/>
      <c r="O12" s="5"/>
      <c r="P12" s="5"/>
      <c r="Q12" s="5"/>
      <c r="R12" s="5"/>
      <c r="S12" s="5"/>
      <c r="T12" s="5"/>
      <c r="U12" s="5"/>
      <c r="V12" s="5"/>
      <c r="W12" s="5"/>
      <c r="X12" s="5"/>
      <c r="Y12" s="5"/>
      <c r="Z12" s="5"/>
      <c r="AA12" s="5"/>
      <c r="AB12" s="5"/>
      <c r="AC12" s="5"/>
      <c r="AD12" s="5"/>
      <c r="AE12" s="5"/>
    </row>
    <row r="13" spans="1:31" ht="12.75">
      <c r="A13" s="178"/>
      <c r="B13" s="169"/>
      <c r="C13" s="23"/>
      <c r="D13" s="182" t="s">
        <v>32</v>
      </c>
      <c r="E13" s="183"/>
      <c r="F13" s="183"/>
      <c r="G13" s="183"/>
      <c r="H13" s="183"/>
      <c r="I13" s="183"/>
      <c r="J13" s="183"/>
      <c r="K13" s="183"/>
      <c r="L13" s="184"/>
      <c r="M13" s="4"/>
      <c r="N13" s="5"/>
      <c r="O13" s="5"/>
      <c r="P13" s="5"/>
      <c r="Q13" s="5"/>
      <c r="R13" s="5"/>
      <c r="S13" s="5"/>
      <c r="T13" s="5"/>
      <c r="U13" s="5"/>
      <c r="V13" s="5"/>
      <c r="W13" s="5"/>
      <c r="X13" s="5"/>
      <c r="Y13" s="5"/>
      <c r="Z13" s="5"/>
      <c r="AA13" s="5"/>
      <c r="AB13" s="5"/>
      <c r="AC13" s="5"/>
      <c r="AD13" s="5"/>
      <c r="AE13" s="5"/>
    </row>
    <row r="14" spans="1:31" ht="12.75">
      <c r="A14" s="178"/>
      <c r="B14" s="170"/>
      <c r="C14" s="23"/>
      <c r="D14" s="187" t="s">
        <v>48</v>
      </c>
      <c r="E14" s="183"/>
      <c r="F14" s="183"/>
      <c r="G14" s="183"/>
      <c r="H14" s="183"/>
      <c r="I14" s="183"/>
      <c r="J14" s="183"/>
      <c r="K14" s="183"/>
      <c r="L14" s="184"/>
      <c r="M14" s="4"/>
      <c r="N14" s="5"/>
      <c r="O14" s="5"/>
      <c r="P14" s="5"/>
      <c r="Q14" s="5"/>
      <c r="R14" s="5"/>
      <c r="S14" s="5"/>
      <c r="T14" s="5"/>
      <c r="U14" s="5"/>
      <c r="V14" s="5"/>
      <c r="W14" s="5"/>
      <c r="X14" s="5"/>
      <c r="Y14" s="5"/>
      <c r="Z14" s="5"/>
      <c r="AA14" s="5"/>
      <c r="AB14" s="5"/>
      <c r="AC14" s="5"/>
      <c r="AD14" s="5"/>
      <c r="AE14" s="5"/>
    </row>
    <row r="15" spans="1:31" ht="12.75">
      <c r="A15" s="178"/>
      <c r="B15" s="37" t="s">
        <v>49</v>
      </c>
      <c r="C15" s="35"/>
      <c r="D15" s="23">
        <v>0</v>
      </c>
      <c r="E15" s="23">
        <v>0</v>
      </c>
      <c r="F15" s="31">
        <v>0</v>
      </c>
      <c r="G15" s="31">
        <v>25351</v>
      </c>
      <c r="H15" s="31">
        <v>25351</v>
      </c>
      <c r="I15" s="31">
        <v>26779</v>
      </c>
      <c r="J15" s="31">
        <v>26779</v>
      </c>
      <c r="K15" s="31">
        <v>28287</v>
      </c>
      <c r="L15" s="31">
        <v>41508</v>
      </c>
      <c r="M15" s="4"/>
      <c r="N15" s="5"/>
      <c r="O15" s="5"/>
      <c r="P15" s="5"/>
      <c r="Q15" s="5"/>
      <c r="R15" s="5"/>
      <c r="S15" s="5"/>
      <c r="T15" s="5"/>
      <c r="U15" s="5"/>
      <c r="V15" s="5"/>
      <c r="W15" s="5"/>
      <c r="X15" s="5"/>
      <c r="Y15" s="5"/>
      <c r="Z15" s="5"/>
      <c r="AA15" s="5"/>
      <c r="AB15" s="5"/>
      <c r="AC15" s="5"/>
      <c r="AD15" s="5"/>
      <c r="AE15" s="5"/>
    </row>
    <row r="16" spans="1:31" ht="12.75">
      <c r="A16" s="178"/>
      <c r="B16" s="37" t="s">
        <v>50</v>
      </c>
      <c r="C16" s="35"/>
      <c r="D16" s="23">
        <v>0</v>
      </c>
      <c r="E16" s="23">
        <v>0</v>
      </c>
      <c r="F16" s="31">
        <v>4542</v>
      </c>
      <c r="G16" s="31">
        <v>4542</v>
      </c>
      <c r="H16" s="31">
        <v>4542</v>
      </c>
      <c r="I16" s="31">
        <v>4798</v>
      </c>
      <c r="J16" s="31">
        <v>4798</v>
      </c>
      <c r="K16" s="31">
        <v>5068</v>
      </c>
      <c r="L16" s="31">
        <v>7437</v>
      </c>
      <c r="M16" s="4"/>
      <c r="N16" s="5"/>
      <c r="O16" s="5"/>
      <c r="P16" s="5"/>
      <c r="Q16" s="5"/>
      <c r="R16" s="5"/>
      <c r="S16" s="5"/>
      <c r="T16" s="5"/>
      <c r="U16" s="5"/>
      <c r="V16" s="5"/>
      <c r="W16" s="5"/>
      <c r="X16" s="5"/>
      <c r="Y16" s="5"/>
      <c r="Z16" s="5"/>
      <c r="AA16" s="5"/>
      <c r="AB16" s="5"/>
      <c r="AC16" s="5"/>
      <c r="AD16" s="5"/>
      <c r="AE16" s="5"/>
    </row>
    <row r="17" spans="1:31" ht="12.75">
      <c r="A17" s="178"/>
      <c r="B17" s="37" t="s">
        <v>51</v>
      </c>
      <c r="C17" s="35"/>
      <c r="D17" s="23">
        <v>0</v>
      </c>
      <c r="E17" s="23">
        <v>0</v>
      </c>
      <c r="F17" s="31">
        <v>0</v>
      </c>
      <c r="G17" s="31">
        <v>0</v>
      </c>
      <c r="H17" s="31">
        <v>2962</v>
      </c>
      <c r="I17" s="31">
        <v>3044</v>
      </c>
      <c r="J17" s="31">
        <v>3129</v>
      </c>
      <c r="K17" s="31">
        <v>3216</v>
      </c>
      <c r="L17" s="31">
        <v>8647</v>
      </c>
      <c r="M17" s="4"/>
      <c r="N17" s="5"/>
      <c r="O17" s="5"/>
      <c r="P17" s="5"/>
      <c r="Q17" s="5"/>
      <c r="R17" s="5"/>
      <c r="S17" s="5"/>
      <c r="T17" s="5"/>
      <c r="U17" s="5"/>
      <c r="V17" s="5"/>
      <c r="W17" s="5"/>
      <c r="X17" s="5"/>
      <c r="Y17" s="5"/>
      <c r="Z17" s="5"/>
      <c r="AA17" s="5"/>
      <c r="AB17" s="5"/>
      <c r="AC17" s="5"/>
      <c r="AD17" s="5"/>
      <c r="AE17" s="5"/>
    </row>
    <row r="18" spans="1:31" ht="12.75">
      <c r="A18" s="178"/>
      <c r="B18" s="37" t="s">
        <v>52</v>
      </c>
      <c r="C18" s="35"/>
      <c r="D18" s="23">
        <v>0</v>
      </c>
      <c r="E18" s="23">
        <v>0</v>
      </c>
      <c r="F18" s="31">
        <v>0</v>
      </c>
      <c r="G18" s="31">
        <v>0</v>
      </c>
      <c r="H18" s="31">
        <v>0</v>
      </c>
      <c r="I18" s="31">
        <v>4101</v>
      </c>
      <c r="J18" s="31">
        <v>4151</v>
      </c>
      <c r="K18" s="31">
        <v>4201</v>
      </c>
      <c r="L18" s="31">
        <v>4915</v>
      </c>
      <c r="M18" s="4"/>
      <c r="N18" s="5"/>
      <c r="O18" s="5"/>
      <c r="P18" s="5"/>
      <c r="Q18" s="5"/>
      <c r="R18" s="5"/>
      <c r="S18" s="5"/>
      <c r="T18" s="5"/>
      <c r="U18" s="5"/>
      <c r="V18" s="5"/>
      <c r="W18" s="5"/>
      <c r="X18" s="5"/>
      <c r="Y18" s="5"/>
      <c r="Z18" s="5"/>
      <c r="AA18" s="5"/>
      <c r="AB18" s="5"/>
      <c r="AC18" s="5"/>
      <c r="AD18" s="5"/>
      <c r="AE18" s="5"/>
    </row>
    <row r="19" spans="1:31" ht="12.75">
      <c r="A19" s="178"/>
      <c r="B19" s="37" t="s">
        <v>53</v>
      </c>
      <c r="C19" s="35"/>
      <c r="D19" s="23">
        <v>0</v>
      </c>
      <c r="E19" s="23">
        <v>0</v>
      </c>
      <c r="F19" s="31">
        <v>0</v>
      </c>
      <c r="G19" s="31">
        <v>0</v>
      </c>
      <c r="H19" s="31">
        <v>0</v>
      </c>
      <c r="I19" s="31">
        <v>19707</v>
      </c>
      <c r="J19" s="31">
        <v>19946</v>
      </c>
      <c r="K19" s="31">
        <v>20188</v>
      </c>
      <c r="L19" s="31">
        <v>23617</v>
      </c>
      <c r="M19" s="4"/>
      <c r="N19" s="5"/>
      <c r="O19" s="5"/>
      <c r="P19" s="5"/>
      <c r="Q19" s="5"/>
      <c r="R19" s="5"/>
      <c r="S19" s="5"/>
      <c r="T19" s="5"/>
      <c r="U19" s="5"/>
      <c r="V19" s="5"/>
      <c r="W19" s="5"/>
      <c r="X19" s="5"/>
      <c r="Y19" s="5"/>
      <c r="Z19" s="5"/>
      <c r="AA19" s="5"/>
      <c r="AB19" s="5"/>
      <c r="AC19" s="5"/>
      <c r="AD19" s="5"/>
      <c r="AE19" s="5"/>
    </row>
    <row r="20" spans="1:31" ht="12.75">
      <c r="A20" s="178"/>
      <c r="B20" s="174" t="s">
        <v>54</v>
      </c>
      <c r="C20" s="175"/>
      <c r="D20" s="12" t="s">
        <v>5</v>
      </c>
      <c r="E20" s="12">
        <v>2017</v>
      </c>
      <c r="F20" s="12">
        <v>2018</v>
      </c>
      <c r="G20" s="12">
        <v>2019</v>
      </c>
      <c r="H20" s="12">
        <v>2020</v>
      </c>
      <c r="I20" s="12">
        <v>2021</v>
      </c>
      <c r="J20" s="12">
        <v>2022</v>
      </c>
      <c r="K20" s="12">
        <v>2023</v>
      </c>
      <c r="L20" s="14" t="s">
        <v>55</v>
      </c>
      <c r="M20" s="4"/>
      <c r="N20" s="5"/>
      <c r="O20" s="5"/>
      <c r="P20" s="5"/>
      <c r="Q20" s="5"/>
      <c r="R20" s="5"/>
      <c r="S20" s="5"/>
      <c r="T20" s="5"/>
      <c r="U20" s="5"/>
      <c r="V20" s="5"/>
      <c r="W20" s="5"/>
      <c r="X20" s="5"/>
      <c r="Y20" s="5"/>
      <c r="Z20" s="5"/>
      <c r="AA20" s="5"/>
      <c r="AB20" s="5"/>
      <c r="AC20" s="5"/>
      <c r="AD20" s="5"/>
      <c r="AE20" s="5"/>
    </row>
    <row r="21" spans="1:31" ht="12.75">
      <c r="A21" s="178"/>
      <c r="B21" s="26"/>
      <c r="C21" s="105" t="s">
        <v>7</v>
      </c>
      <c r="D21" s="28">
        <v>6</v>
      </c>
      <c r="E21" s="28">
        <v>10</v>
      </c>
      <c r="F21" s="28">
        <v>12</v>
      </c>
      <c r="G21" s="28">
        <v>16</v>
      </c>
      <c r="H21" s="28">
        <v>20</v>
      </c>
      <c r="I21" s="28">
        <v>23</v>
      </c>
      <c r="J21" s="28">
        <v>26</v>
      </c>
      <c r="K21" s="28">
        <v>29</v>
      </c>
      <c r="L21" s="28">
        <v>29</v>
      </c>
      <c r="M21" s="17"/>
      <c r="N21" s="18"/>
      <c r="O21" s="18"/>
      <c r="P21" s="18"/>
      <c r="Q21" s="18"/>
      <c r="R21" s="18"/>
      <c r="S21" s="18"/>
      <c r="T21" s="18"/>
      <c r="U21" s="18"/>
      <c r="V21" s="18"/>
      <c r="W21" s="18"/>
      <c r="X21" s="18"/>
      <c r="Y21" s="18"/>
      <c r="Z21" s="18"/>
      <c r="AA21" s="18"/>
      <c r="AB21" s="18"/>
      <c r="AC21" s="18"/>
      <c r="AD21" s="18"/>
      <c r="AE21" s="18"/>
    </row>
    <row r="22" spans="1:31" ht="12.75">
      <c r="A22" s="178"/>
      <c r="B22" s="168" t="s">
        <v>56</v>
      </c>
      <c r="C22" s="19" t="s">
        <v>18</v>
      </c>
      <c r="D22" s="23">
        <v>27</v>
      </c>
      <c r="E22" s="23">
        <v>35</v>
      </c>
      <c r="F22" s="23">
        <v>40</v>
      </c>
      <c r="G22" s="23">
        <v>57</v>
      </c>
      <c r="H22" s="23">
        <v>72</v>
      </c>
      <c r="I22" s="23">
        <v>78</v>
      </c>
      <c r="J22" s="23">
        <v>89</v>
      </c>
      <c r="K22" s="23">
        <v>99</v>
      </c>
      <c r="L22" s="23">
        <v>99</v>
      </c>
      <c r="M22" s="4"/>
      <c r="N22" s="5"/>
      <c r="O22" s="5"/>
      <c r="P22" s="5"/>
      <c r="Q22" s="5"/>
      <c r="R22" s="5"/>
      <c r="S22" s="5"/>
      <c r="T22" s="5"/>
      <c r="U22" s="5"/>
      <c r="V22" s="5"/>
      <c r="W22" s="5"/>
      <c r="X22" s="5"/>
      <c r="Y22" s="5"/>
      <c r="Z22" s="5"/>
      <c r="AA22" s="5"/>
      <c r="AB22" s="5"/>
      <c r="AC22" s="5"/>
      <c r="AD22" s="5"/>
      <c r="AE22" s="5"/>
    </row>
    <row r="23" spans="1:31" ht="15.75" customHeight="1">
      <c r="A23" s="178"/>
      <c r="B23" s="169"/>
      <c r="C23" s="19" t="s">
        <v>28</v>
      </c>
      <c r="D23" s="34">
        <v>0</v>
      </c>
      <c r="E23" s="34">
        <v>38</v>
      </c>
      <c r="F23" s="34">
        <v>44</v>
      </c>
      <c r="G23" s="34">
        <v>60</v>
      </c>
      <c r="H23" s="34">
        <v>0</v>
      </c>
      <c r="I23" s="34">
        <v>0</v>
      </c>
      <c r="J23" s="34">
        <v>0</v>
      </c>
      <c r="K23" s="34">
        <v>0</v>
      </c>
      <c r="L23" s="34">
        <v>0</v>
      </c>
      <c r="M23" s="4"/>
      <c r="N23" s="5"/>
      <c r="O23" s="5"/>
      <c r="P23" s="5"/>
      <c r="Q23" s="5"/>
      <c r="R23" s="5"/>
      <c r="S23" s="5"/>
      <c r="T23" s="5"/>
      <c r="U23" s="5"/>
      <c r="V23" s="5"/>
      <c r="W23" s="5"/>
      <c r="X23" s="5"/>
      <c r="Y23" s="5"/>
      <c r="Z23" s="5"/>
      <c r="AA23" s="5"/>
      <c r="AB23" s="5"/>
      <c r="AC23" s="5"/>
      <c r="AD23" s="5"/>
      <c r="AE23" s="5"/>
    </row>
    <row r="24" spans="1:31" ht="15.75" customHeight="1">
      <c r="A24" s="178"/>
      <c r="B24" s="169"/>
      <c r="C24" s="23"/>
      <c r="D24" s="182" t="s">
        <v>32</v>
      </c>
      <c r="E24" s="183"/>
      <c r="F24" s="183"/>
      <c r="G24" s="183"/>
      <c r="H24" s="183"/>
      <c r="I24" s="183"/>
      <c r="J24" s="183"/>
      <c r="K24" s="183"/>
      <c r="L24" s="184"/>
      <c r="M24" s="4"/>
      <c r="N24" s="5"/>
      <c r="O24" s="5"/>
      <c r="P24" s="5"/>
      <c r="Q24" s="5"/>
      <c r="R24" s="5"/>
      <c r="S24" s="5"/>
      <c r="T24" s="5"/>
      <c r="U24" s="5"/>
      <c r="V24" s="5"/>
      <c r="W24" s="5"/>
      <c r="X24" s="5"/>
      <c r="Y24" s="5"/>
      <c r="Z24" s="5"/>
      <c r="AA24" s="5"/>
      <c r="AB24" s="5"/>
      <c r="AC24" s="5"/>
      <c r="AD24" s="5"/>
      <c r="AE24" s="5"/>
    </row>
    <row r="25" spans="1:31" ht="15.75" customHeight="1">
      <c r="A25" s="178"/>
      <c r="B25" s="170"/>
      <c r="C25" s="23"/>
      <c r="D25" s="187" t="s">
        <v>57</v>
      </c>
      <c r="E25" s="183"/>
      <c r="F25" s="183"/>
      <c r="G25" s="183"/>
      <c r="H25" s="183"/>
      <c r="I25" s="183"/>
      <c r="J25" s="183"/>
      <c r="K25" s="183"/>
      <c r="L25" s="184"/>
      <c r="M25" s="4"/>
      <c r="N25" s="5"/>
      <c r="O25" s="5"/>
      <c r="P25" s="5"/>
      <c r="Q25" s="5"/>
      <c r="R25" s="5"/>
      <c r="S25" s="5"/>
      <c r="T25" s="5"/>
      <c r="U25" s="5"/>
      <c r="V25" s="5"/>
      <c r="W25" s="5"/>
      <c r="X25" s="5"/>
      <c r="Y25" s="5"/>
      <c r="Z25" s="5"/>
      <c r="AA25" s="5"/>
      <c r="AB25" s="5"/>
      <c r="AC25" s="5"/>
      <c r="AD25" s="5"/>
      <c r="AE25" s="5"/>
    </row>
    <row r="26" spans="1:31" ht="15.75" customHeight="1">
      <c r="A26" s="178"/>
      <c r="B26" s="39" t="s">
        <v>58</v>
      </c>
      <c r="C26" s="35"/>
      <c r="D26" s="23">
        <v>6</v>
      </c>
      <c r="E26" s="23">
        <v>10</v>
      </c>
      <c r="F26" s="23">
        <v>11</v>
      </c>
      <c r="G26" s="23">
        <v>14</v>
      </c>
      <c r="H26" s="23">
        <v>16</v>
      </c>
      <c r="I26" s="23">
        <v>18</v>
      </c>
      <c r="J26" s="23">
        <v>20</v>
      </c>
      <c r="K26" s="23">
        <v>22</v>
      </c>
      <c r="L26" s="23">
        <v>22</v>
      </c>
      <c r="M26" s="4"/>
      <c r="N26" s="5"/>
      <c r="O26" s="5"/>
      <c r="P26" s="5"/>
      <c r="Q26" s="5"/>
      <c r="R26" s="5"/>
      <c r="S26" s="5"/>
      <c r="T26" s="5"/>
      <c r="U26" s="5"/>
      <c r="V26" s="5"/>
      <c r="W26" s="5"/>
      <c r="X26" s="5"/>
      <c r="Y26" s="5"/>
      <c r="Z26" s="5"/>
      <c r="AA26" s="5"/>
      <c r="AB26" s="5"/>
      <c r="AC26" s="5"/>
      <c r="AD26" s="5"/>
      <c r="AE26" s="5"/>
    </row>
    <row r="27" spans="1:31" ht="15.75" customHeight="1">
      <c r="A27" s="178"/>
      <c r="B27" s="39" t="s">
        <v>59</v>
      </c>
      <c r="C27" s="35"/>
      <c r="D27" s="23">
        <v>0</v>
      </c>
      <c r="E27" s="23">
        <v>0</v>
      </c>
      <c r="F27" s="23">
        <v>0</v>
      </c>
      <c r="G27" s="23">
        <v>0</v>
      </c>
      <c r="H27" s="23">
        <v>0</v>
      </c>
      <c r="I27" s="23">
        <v>0</v>
      </c>
      <c r="J27" s="23">
        <v>0</v>
      </c>
      <c r="K27" s="23">
        <v>0</v>
      </c>
      <c r="L27" s="23">
        <v>0</v>
      </c>
      <c r="M27" s="4"/>
      <c r="N27" s="5"/>
      <c r="O27" s="5"/>
      <c r="P27" s="5"/>
      <c r="Q27" s="5"/>
      <c r="R27" s="5"/>
      <c r="S27" s="5"/>
      <c r="T27" s="5"/>
      <c r="U27" s="5"/>
      <c r="V27" s="5"/>
      <c r="W27" s="5"/>
      <c r="X27" s="5"/>
      <c r="Y27" s="5"/>
      <c r="Z27" s="5"/>
      <c r="AA27" s="5"/>
      <c r="AB27" s="5"/>
      <c r="AC27" s="5"/>
      <c r="AD27" s="5"/>
      <c r="AE27" s="5"/>
    </row>
    <row r="28" spans="1:31" ht="15.75" customHeight="1">
      <c r="A28" s="178"/>
      <c r="B28" s="40" t="s">
        <v>60</v>
      </c>
      <c r="C28" s="35"/>
      <c r="D28" s="23">
        <v>0</v>
      </c>
      <c r="E28" s="23">
        <v>0</v>
      </c>
      <c r="F28" s="23">
        <v>0</v>
      </c>
      <c r="G28" s="23">
        <v>0</v>
      </c>
      <c r="H28" s="23">
        <v>1</v>
      </c>
      <c r="I28" s="23">
        <v>2</v>
      </c>
      <c r="J28" s="23">
        <v>3</v>
      </c>
      <c r="K28" s="23">
        <v>4</v>
      </c>
      <c r="L28" s="23">
        <v>4</v>
      </c>
      <c r="M28" s="4"/>
      <c r="N28" s="5"/>
      <c r="O28" s="5"/>
      <c r="P28" s="5"/>
      <c r="Q28" s="5"/>
      <c r="R28" s="5"/>
      <c r="S28" s="5"/>
      <c r="T28" s="5"/>
      <c r="U28" s="5"/>
      <c r="V28" s="5"/>
      <c r="W28" s="5"/>
      <c r="X28" s="5"/>
      <c r="Y28" s="5"/>
      <c r="Z28" s="5"/>
      <c r="AA28" s="5"/>
      <c r="AB28" s="5"/>
      <c r="AC28" s="5"/>
      <c r="AD28" s="5"/>
      <c r="AE28" s="5"/>
    </row>
    <row r="29" spans="1:31" ht="15.75" customHeight="1">
      <c r="A29" s="178"/>
      <c r="B29" s="40" t="s">
        <v>61</v>
      </c>
      <c r="C29" s="35"/>
      <c r="D29" s="23">
        <v>21</v>
      </c>
      <c r="E29" s="23">
        <v>28</v>
      </c>
      <c r="F29" s="23">
        <v>32</v>
      </c>
      <c r="G29" s="23">
        <v>43</v>
      </c>
      <c r="H29" s="23">
        <v>51</v>
      </c>
      <c r="I29" s="23">
        <v>55</v>
      </c>
      <c r="J29" s="23">
        <v>62</v>
      </c>
      <c r="K29" s="23">
        <v>70</v>
      </c>
      <c r="L29" s="23">
        <v>78</v>
      </c>
      <c r="M29" s="4"/>
      <c r="N29" s="5"/>
      <c r="O29" s="5"/>
      <c r="P29" s="5"/>
      <c r="Q29" s="5"/>
      <c r="R29" s="5"/>
      <c r="S29" s="5"/>
      <c r="T29" s="5"/>
      <c r="U29" s="5"/>
      <c r="V29" s="5"/>
      <c r="W29" s="5"/>
      <c r="X29" s="5"/>
      <c r="Y29" s="5"/>
      <c r="Z29" s="5"/>
      <c r="AA29" s="5"/>
      <c r="AB29" s="5"/>
      <c r="AC29" s="5"/>
      <c r="AD29" s="5"/>
      <c r="AE29" s="5"/>
    </row>
    <row r="30" spans="1:31" ht="15.75" customHeight="1">
      <c r="A30" s="178"/>
      <c r="B30" s="39" t="s">
        <v>62</v>
      </c>
      <c r="C30" s="35"/>
      <c r="D30" s="23">
        <v>0</v>
      </c>
      <c r="E30" s="23">
        <v>0</v>
      </c>
      <c r="F30" s="23">
        <v>1</v>
      </c>
      <c r="G30" s="23">
        <v>1</v>
      </c>
      <c r="H30" s="23">
        <v>1</v>
      </c>
      <c r="I30" s="23">
        <v>1</v>
      </c>
      <c r="J30" s="23">
        <v>1</v>
      </c>
      <c r="K30" s="23">
        <v>1</v>
      </c>
      <c r="L30" s="23">
        <v>1</v>
      </c>
      <c r="M30" s="4"/>
      <c r="N30" s="5"/>
      <c r="O30" s="5"/>
      <c r="P30" s="5"/>
      <c r="Q30" s="5"/>
      <c r="R30" s="5"/>
      <c r="S30" s="5"/>
      <c r="T30" s="5"/>
      <c r="U30" s="5"/>
      <c r="V30" s="5"/>
      <c r="W30" s="5"/>
      <c r="X30" s="5"/>
      <c r="Y30" s="5"/>
      <c r="Z30" s="5"/>
      <c r="AA30" s="5"/>
      <c r="AB30" s="5"/>
      <c r="AC30" s="5"/>
      <c r="AD30" s="5"/>
      <c r="AE30" s="5"/>
    </row>
    <row r="31" spans="1:31" ht="15.75" customHeight="1">
      <c r="A31" s="178"/>
      <c r="B31" s="39" t="s">
        <v>63</v>
      </c>
      <c r="C31" s="35"/>
      <c r="D31" s="23">
        <v>0</v>
      </c>
      <c r="E31" s="23">
        <v>0</v>
      </c>
      <c r="F31" s="23">
        <v>0</v>
      </c>
      <c r="G31" s="23">
        <v>0</v>
      </c>
      <c r="H31" s="23">
        <v>1</v>
      </c>
      <c r="I31" s="23">
        <v>0</v>
      </c>
      <c r="J31" s="23">
        <v>0</v>
      </c>
      <c r="K31" s="23">
        <v>0</v>
      </c>
      <c r="L31" s="23">
        <v>0</v>
      </c>
      <c r="M31" s="4"/>
      <c r="N31" s="5"/>
      <c r="O31" s="5"/>
      <c r="P31" s="5"/>
      <c r="Q31" s="5"/>
      <c r="R31" s="5"/>
      <c r="S31" s="5"/>
      <c r="T31" s="5"/>
      <c r="U31" s="5"/>
      <c r="V31" s="5"/>
      <c r="W31" s="5"/>
      <c r="X31" s="5"/>
      <c r="Y31" s="5"/>
      <c r="Z31" s="5"/>
      <c r="AA31" s="5"/>
      <c r="AB31" s="5"/>
      <c r="AC31" s="5"/>
      <c r="AD31" s="5"/>
      <c r="AE31" s="5"/>
    </row>
    <row r="32" spans="1:31" ht="15.75" customHeight="1">
      <c r="A32" s="178"/>
      <c r="B32" s="39" t="s">
        <v>64</v>
      </c>
      <c r="C32" s="35"/>
      <c r="D32" s="23">
        <v>0</v>
      </c>
      <c r="E32" s="23">
        <v>0</v>
      </c>
      <c r="F32" s="23">
        <v>0</v>
      </c>
      <c r="G32" s="23">
        <v>0</v>
      </c>
      <c r="H32" s="23">
        <v>0</v>
      </c>
      <c r="I32" s="23">
        <v>0</v>
      </c>
      <c r="J32" s="23">
        <v>0</v>
      </c>
      <c r="K32" s="23">
        <v>0</v>
      </c>
      <c r="L32" s="23">
        <v>0</v>
      </c>
      <c r="M32" s="4"/>
      <c r="N32" s="5"/>
      <c r="O32" s="5"/>
      <c r="P32" s="5"/>
      <c r="Q32" s="5"/>
      <c r="R32" s="5"/>
      <c r="S32" s="5"/>
      <c r="T32" s="5"/>
      <c r="U32" s="5"/>
      <c r="V32" s="5"/>
      <c r="W32" s="5"/>
      <c r="X32" s="5"/>
      <c r="Y32" s="5"/>
      <c r="Z32" s="5"/>
      <c r="AA32" s="5"/>
      <c r="AB32" s="5"/>
      <c r="AC32" s="5"/>
      <c r="AD32" s="5"/>
      <c r="AE32" s="5"/>
    </row>
    <row r="33" spans="1:31" ht="15.75" customHeight="1">
      <c r="A33" s="178"/>
      <c r="B33" s="39" t="s">
        <v>65</v>
      </c>
      <c r="C33" s="35"/>
      <c r="D33" s="23">
        <v>0</v>
      </c>
      <c r="E33" s="23">
        <v>0</v>
      </c>
      <c r="F33" s="23">
        <v>0</v>
      </c>
      <c r="G33" s="23">
        <v>1</v>
      </c>
      <c r="H33" s="23">
        <v>1</v>
      </c>
      <c r="I33" s="23">
        <v>1</v>
      </c>
      <c r="J33" s="23">
        <v>1</v>
      </c>
      <c r="K33" s="23">
        <v>1</v>
      </c>
      <c r="L33" s="23">
        <v>1</v>
      </c>
      <c r="M33" s="4"/>
      <c r="N33" s="5"/>
      <c r="O33" s="5"/>
      <c r="P33" s="5"/>
      <c r="Q33" s="5"/>
      <c r="R33" s="5"/>
      <c r="S33" s="5"/>
      <c r="T33" s="5"/>
      <c r="U33" s="5"/>
      <c r="V33" s="5"/>
      <c r="W33" s="5"/>
      <c r="X33" s="5"/>
      <c r="Y33" s="5"/>
      <c r="Z33" s="5"/>
      <c r="AA33" s="5"/>
      <c r="AB33" s="5"/>
      <c r="AC33" s="5"/>
      <c r="AD33" s="5"/>
      <c r="AE33" s="5"/>
    </row>
    <row r="34" spans="1:31" ht="15.75" customHeight="1">
      <c r="A34" s="178"/>
      <c r="B34" s="39" t="s">
        <v>66</v>
      </c>
      <c r="C34" s="35"/>
      <c r="D34" s="23">
        <v>0</v>
      </c>
      <c r="E34" s="23">
        <v>0</v>
      </c>
      <c r="F34" s="23">
        <v>0</v>
      </c>
      <c r="G34" s="23">
        <v>0</v>
      </c>
      <c r="H34" s="23">
        <v>0</v>
      </c>
      <c r="I34" s="23">
        <v>0</v>
      </c>
      <c r="J34" s="23">
        <v>0</v>
      </c>
      <c r="K34" s="23">
        <v>0</v>
      </c>
      <c r="L34" s="23">
        <v>0</v>
      </c>
      <c r="M34" s="4"/>
      <c r="N34" s="5"/>
      <c r="O34" s="5"/>
      <c r="P34" s="5"/>
      <c r="Q34" s="5"/>
      <c r="R34" s="5"/>
      <c r="S34" s="5"/>
      <c r="T34" s="5"/>
      <c r="U34" s="5"/>
      <c r="V34" s="5"/>
      <c r="W34" s="5"/>
      <c r="X34" s="5"/>
      <c r="Y34" s="5"/>
      <c r="Z34" s="5"/>
      <c r="AA34" s="5"/>
      <c r="AB34" s="5"/>
      <c r="AC34" s="5"/>
      <c r="AD34" s="5"/>
      <c r="AE34" s="5"/>
    </row>
    <row r="35" spans="1:31" ht="15.75" customHeight="1">
      <c r="A35" s="178"/>
      <c r="B35" s="44" t="s">
        <v>67</v>
      </c>
      <c r="C35" s="45"/>
      <c r="D35" s="23">
        <v>0</v>
      </c>
      <c r="E35" s="23">
        <v>0</v>
      </c>
      <c r="F35" s="23">
        <v>0</v>
      </c>
      <c r="G35" s="23">
        <v>1</v>
      </c>
      <c r="H35" s="23">
        <v>1</v>
      </c>
      <c r="I35" s="23">
        <v>1</v>
      </c>
      <c r="J35" s="23">
        <v>1</v>
      </c>
      <c r="K35" s="23">
        <v>1</v>
      </c>
      <c r="L35" s="23">
        <v>1</v>
      </c>
      <c r="M35" s="4"/>
      <c r="N35" s="5"/>
      <c r="O35" s="5"/>
      <c r="P35" s="5"/>
      <c r="Q35" s="5"/>
      <c r="R35" s="5"/>
      <c r="S35" s="5"/>
      <c r="T35" s="5"/>
      <c r="U35" s="5"/>
      <c r="V35" s="5"/>
      <c r="W35" s="5"/>
      <c r="X35" s="5"/>
      <c r="Y35" s="5"/>
      <c r="Z35" s="5"/>
      <c r="AA35" s="5"/>
      <c r="AB35" s="5"/>
      <c r="AC35" s="5"/>
      <c r="AD35" s="5"/>
      <c r="AE35" s="5"/>
    </row>
    <row r="36" spans="1:31" ht="15.75" customHeight="1">
      <c r="A36" s="178"/>
      <c r="B36" s="174" t="s">
        <v>68</v>
      </c>
      <c r="C36" s="175"/>
      <c r="D36" s="12" t="s">
        <v>5</v>
      </c>
      <c r="E36" s="12">
        <v>2017</v>
      </c>
      <c r="F36" s="12">
        <v>2018</v>
      </c>
      <c r="G36" s="12">
        <v>2019</v>
      </c>
      <c r="H36" s="12">
        <v>2020</v>
      </c>
      <c r="I36" s="12">
        <v>2021</v>
      </c>
      <c r="J36" s="12">
        <v>2022</v>
      </c>
      <c r="K36" s="12">
        <v>2023</v>
      </c>
      <c r="L36" s="14" t="s">
        <v>6</v>
      </c>
      <c r="M36" s="4"/>
      <c r="N36" s="5"/>
      <c r="O36" s="5"/>
      <c r="P36" s="5"/>
      <c r="Q36" s="5"/>
      <c r="R36" s="5"/>
      <c r="S36" s="5"/>
      <c r="T36" s="5"/>
      <c r="U36" s="5"/>
      <c r="V36" s="5"/>
      <c r="W36" s="5"/>
      <c r="X36" s="5"/>
      <c r="Y36" s="5"/>
      <c r="Z36" s="5"/>
      <c r="AA36" s="5"/>
      <c r="AB36" s="5"/>
      <c r="AC36" s="5"/>
      <c r="AD36" s="5"/>
      <c r="AE36" s="5"/>
    </row>
    <row r="37" spans="1:31" ht="24">
      <c r="A37" s="178"/>
      <c r="B37" s="26"/>
      <c r="C37" s="105" t="s">
        <v>7</v>
      </c>
      <c r="D37" s="28">
        <v>0</v>
      </c>
      <c r="E37" s="28" t="s">
        <v>69</v>
      </c>
      <c r="F37" s="28" t="s">
        <v>70</v>
      </c>
      <c r="G37" s="28" t="s">
        <v>71</v>
      </c>
      <c r="H37" s="28" t="s">
        <v>72</v>
      </c>
      <c r="I37" s="28" t="s">
        <v>73</v>
      </c>
      <c r="J37" s="28" t="s">
        <v>74</v>
      </c>
      <c r="K37" s="28" t="s">
        <v>75</v>
      </c>
      <c r="L37" s="28" t="s">
        <v>76</v>
      </c>
      <c r="M37" s="17"/>
      <c r="N37" s="18"/>
      <c r="O37" s="18"/>
      <c r="P37" s="18"/>
      <c r="Q37" s="18"/>
      <c r="R37" s="18"/>
      <c r="S37" s="18"/>
      <c r="T37" s="18"/>
      <c r="U37" s="18"/>
      <c r="V37" s="18"/>
      <c r="W37" s="18"/>
      <c r="X37" s="18"/>
      <c r="Y37" s="18"/>
      <c r="Z37" s="18"/>
      <c r="AA37" s="18"/>
      <c r="AB37" s="18"/>
      <c r="AC37" s="18"/>
      <c r="AD37" s="18"/>
      <c r="AE37" s="18"/>
    </row>
    <row r="38" spans="1:31" ht="24">
      <c r="A38" s="178"/>
      <c r="B38" s="192" t="s">
        <v>77</v>
      </c>
      <c r="C38" s="19" t="s">
        <v>18</v>
      </c>
      <c r="D38" s="23">
        <v>0</v>
      </c>
      <c r="E38" s="23" t="s">
        <v>69</v>
      </c>
      <c r="F38" s="23" t="s">
        <v>70</v>
      </c>
      <c r="G38" s="23" t="s">
        <v>78</v>
      </c>
      <c r="H38" s="23" t="s">
        <v>79</v>
      </c>
      <c r="I38" s="23" t="s">
        <v>80</v>
      </c>
      <c r="J38" s="23" t="s">
        <v>81</v>
      </c>
      <c r="K38" s="23" t="s">
        <v>82</v>
      </c>
      <c r="L38" s="23" t="s">
        <v>83</v>
      </c>
      <c r="M38" s="4"/>
      <c r="N38" s="5"/>
      <c r="O38" s="5"/>
      <c r="P38" s="5"/>
      <c r="Q38" s="5"/>
      <c r="R38" s="5"/>
      <c r="S38" s="5"/>
      <c r="T38" s="5"/>
      <c r="U38" s="5"/>
      <c r="V38" s="5"/>
      <c r="W38" s="5"/>
      <c r="X38" s="5"/>
      <c r="Y38" s="5"/>
      <c r="Z38" s="5"/>
      <c r="AA38" s="5"/>
      <c r="AB38" s="5"/>
      <c r="AC38" s="5"/>
      <c r="AD38" s="5"/>
      <c r="AE38" s="5"/>
    </row>
    <row r="39" spans="1:31" ht="48">
      <c r="A39" s="178"/>
      <c r="B39" s="193"/>
      <c r="C39" s="19" t="s">
        <v>28</v>
      </c>
      <c r="D39" s="23">
        <v>0</v>
      </c>
      <c r="E39" s="23" t="s">
        <v>84</v>
      </c>
      <c r="F39" s="23" t="s">
        <v>85</v>
      </c>
      <c r="G39" s="23">
        <v>251</v>
      </c>
      <c r="H39" s="23">
        <v>0</v>
      </c>
      <c r="I39" s="23">
        <v>0</v>
      </c>
      <c r="J39" s="23">
        <v>0</v>
      </c>
      <c r="K39" s="23">
        <v>0</v>
      </c>
      <c r="L39" s="23">
        <v>0</v>
      </c>
      <c r="M39" s="4"/>
      <c r="N39" s="5"/>
      <c r="O39" s="5"/>
      <c r="P39" s="5"/>
      <c r="Q39" s="5"/>
      <c r="R39" s="5"/>
      <c r="S39" s="5"/>
      <c r="T39" s="5"/>
      <c r="U39" s="5"/>
      <c r="V39" s="5"/>
      <c r="W39" s="5"/>
      <c r="X39" s="5"/>
      <c r="Y39" s="5"/>
      <c r="Z39" s="5"/>
      <c r="AA39" s="5"/>
      <c r="AB39" s="5"/>
      <c r="AC39" s="5"/>
      <c r="AD39" s="5"/>
      <c r="AE39" s="5"/>
    </row>
    <row r="40" spans="1:31" ht="15.75" customHeight="1">
      <c r="A40" s="178"/>
      <c r="B40" s="193"/>
      <c r="C40" s="23"/>
      <c r="D40" s="182" t="s">
        <v>32</v>
      </c>
      <c r="E40" s="183"/>
      <c r="F40" s="183"/>
      <c r="G40" s="183"/>
      <c r="H40" s="183"/>
      <c r="I40" s="183"/>
      <c r="J40" s="183"/>
      <c r="K40" s="183"/>
      <c r="L40" s="184"/>
      <c r="M40" s="4"/>
      <c r="N40" s="5"/>
      <c r="O40" s="5"/>
      <c r="P40" s="5"/>
      <c r="Q40" s="5"/>
      <c r="R40" s="5"/>
      <c r="S40" s="5"/>
      <c r="T40" s="5"/>
      <c r="U40" s="5"/>
      <c r="V40" s="5"/>
      <c r="W40" s="5"/>
      <c r="X40" s="5"/>
      <c r="Y40" s="5"/>
      <c r="Z40" s="5"/>
      <c r="AA40" s="5"/>
      <c r="AB40" s="5"/>
      <c r="AC40" s="5"/>
      <c r="AD40" s="5"/>
      <c r="AE40" s="5"/>
    </row>
    <row r="41" spans="1:31" ht="15.75" customHeight="1">
      <c r="A41" s="178"/>
      <c r="B41" s="194"/>
      <c r="C41" s="23"/>
      <c r="D41" s="195" t="s">
        <v>86</v>
      </c>
      <c r="E41" s="183"/>
      <c r="F41" s="183"/>
      <c r="G41" s="183"/>
      <c r="H41" s="183"/>
      <c r="I41" s="183"/>
      <c r="J41" s="183"/>
      <c r="K41" s="183"/>
      <c r="L41" s="184"/>
      <c r="M41" s="4"/>
      <c r="N41" s="5"/>
      <c r="O41" s="5"/>
      <c r="P41" s="5"/>
      <c r="Q41" s="5"/>
      <c r="R41" s="5"/>
      <c r="S41" s="5"/>
      <c r="T41" s="5"/>
      <c r="U41" s="5"/>
      <c r="V41" s="5"/>
      <c r="W41" s="5"/>
      <c r="X41" s="5"/>
      <c r="Y41" s="5"/>
      <c r="Z41" s="5"/>
      <c r="AA41" s="5"/>
      <c r="AB41" s="5"/>
      <c r="AC41" s="5"/>
      <c r="AD41" s="5"/>
      <c r="AE41" s="5"/>
    </row>
    <row r="42" spans="1:31" ht="15.75" customHeight="1">
      <c r="A42" s="178"/>
      <c r="B42" s="37" t="s">
        <v>49</v>
      </c>
      <c r="C42" s="35"/>
      <c r="D42" s="23">
        <v>0</v>
      </c>
      <c r="E42" s="23">
        <v>43</v>
      </c>
      <c r="F42" s="23">
        <v>84</v>
      </c>
      <c r="G42" s="23">
        <v>126</v>
      </c>
      <c r="H42" s="23">
        <v>0</v>
      </c>
      <c r="I42" s="23">
        <v>39.74</v>
      </c>
      <c r="J42" s="23">
        <v>78.800000000000011</v>
      </c>
      <c r="K42" s="23">
        <v>117.17000000000002</v>
      </c>
      <c r="L42" s="23">
        <v>117.17000000000002</v>
      </c>
      <c r="M42" s="4"/>
      <c r="N42" s="5" t="s">
        <v>87</v>
      </c>
      <c r="O42" s="5"/>
      <c r="P42" s="5"/>
      <c r="Q42" s="5"/>
      <c r="R42" s="5"/>
      <c r="S42" s="5"/>
      <c r="T42" s="5"/>
      <c r="U42" s="5"/>
      <c r="V42" s="5"/>
      <c r="W42" s="5"/>
      <c r="X42" s="5"/>
      <c r="Y42" s="5"/>
      <c r="Z42" s="5"/>
      <c r="AA42" s="5"/>
      <c r="AB42" s="5"/>
      <c r="AC42" s="5"/>
      <c r="AD42" s="5"/>
      <c r="AE42" s="5"/>
    </row>
    <row r="43" spans="1:31" ht="15.75" customHeight="1">
      <c r="A43" s="178"/>
      <c r="B43" s="37" t="s">
        <v>50</v>
      </c>
      <c r="C43" s="35"/>
      <c r="D43" s="23">
        <v>0</v>
      </c>
      <c r="E43" s="23">
        <v>0</v>
      </c>
      <c r="F43" s="23">
        <v>0</v>
      </c>
      <c r="G43" s="23">
        <v>125</v>
      </c>
      <c r="H43" s="23">
        <v>0</v>
      </c>
      <c r="I43" s="23">
        <v>0</v>
      </c>
      <c r="J43" s="23">
        <v>0</v>
      </c>
      <c r="K43" s="23">
        <v>0</v>
      </c>
      <c r="L43" s="23">
        <v>0</v>
      </c>
      <c r="M43" s="4"/>
      <c r="N43" s="5" t="s">
        <v>87</v>
      </c>
      <c r="O43" s="5"/>
      <c r="P43" s="5"/>
      <c r="Q43" s="5"/>
      <c r="R43" s="5"/>
      <c r="S43" s="5"/>
      <c r="T43" s="5"/>
      <c r="U43" s="5"/>
      <c r="V43" s="5"/>
      <c r="W43" s="5"/>
      <c r="X43" s="5"/>
      <c r="Y43" s="5"/>
      <c r="Z43" s="5"/>
      <c r="AA43" s="5"/>
      <c r="AB43" s="5"/>
      <c r="AC43" s="5"/>
      <c r="AD43" s="5"/>
      <c r="AE43" s="5"/>
    </row>
    <row r="44" spans="1:31" ht="15.75" customHeight="1">
      <c r="A44" s="178"/>
      <c r="B44" s="37" t="s">
        <v>51</v>
      </c>
      <c r="C44" s="35"/>
      <c r="D44" s="23">
        <v>0</v>
      </c>
      <c r="E44" s="23">
        <v>0</v>
      </c>
      <c r="F44" s="23">
        <v>0</v>
      </c>
      <c r="G44" s="23">
        <v>0</v>
      </c>
      <c r="H44" s="23">
        <v>0</v>
      </c>
      <c r="I44" s="23">
        <v>134.04</v>
      </c>
      <c r="J44" s="23">
        <v>264.31</v>
      </c>
      <c r="K44" s="23">
        <v>390.89</v>
      </c>
      <c r="L44" s="23">
        <v>390.89</v>
      </c>
      <c r="M44" s="4"/>
      <c r="N44" s="5" t="s">
        <v>87</v>
      </c>
      <c r="O44" s="5"/>
      <c r="P44" s="5"/>
      <c r="Q44" s="5"/>
      <c r="R44" s="5"/>
      <c r="S44" s="5"/>
      <c r="T44" s="5"/>
      <c r="U44" s="5"/>
      <c r="V44" s="5"/>
      <c r="W44" s="5"/>
      <c r="X44" s="5"/>
      <c r="Y44" s="5"/>
      <c r="Z44" s="5"/>
      <c r="AA44" s="5"/>
      <c r="AB44" s="5"/>
      <c r="AC44" s="5"/>
      <c r="AD44" s="5"/>
      <c r="AE44" s="5"/>
    </row>
    <row r="45" spans="1:31" ht="15.75" customHeight="1">
      <c r="A45" s="178"/>
      <c r="B45" s="37" t="s">
        <v>52</v>
      </c>
      <c r="C45" s="35"/>
      <c r="D45" s="23">
        <v>0</v>
      </c>
      <c r="E45" s="23">
        <v>0</v>
      </c>
      <c r="F45" s="23">
        <v>0</v>
      </c>
      <c r="G45" s="23">
        <v>0</v>
      </c>
      <c r="H45" s="23">
        <v>0</v>
      </c>
      <c r="I45" s="23">
        <v>0</v>
      </c>
      <c r="J45" s="23">
        <v>0</v>
      </c>
      <c r="K45" s="23">
        <v>0</v>
      </c>
      <c r="L45" s="23">
        <v>0</v>
      </c>
      <c r="M45" s="4"/>
      <c r="N45" s="5" t="s">
        <v>87</v>
      </c>
      <c r="O45" s="5"/>
      <c r="P45" s="5"/>
      <c r="Q45" s="5"/>
      <c r="R45" s="5"/>
      <c r="S45" s="5"/>
      <c r="T45" s="5"/>
      <c r="U45" s="5"/>
      <c r="V45" s="5"/>
      <c r="W45" s="5"/>
      <c r="X45" s="5"/>
      <c r="Y45" s="5"/>
      <c r="Z45" s="5"/>
      <c r="AA45" s="5"/>
      <c r="AB45" s="5"/>
      <c r="AC45" s="5"/>
      <c r="AD45" s="5"/>
      <c r="AE45" s="5"/>
    </row>
    <row r="46" spans="1:31" ht="15.75" customHeight="1">
      <c r="A46" s="178"/>
      <c r="B46" s="37" t="s">
        <v>53</v>
      </c>
      <c r="C46" s="35"/>
      <c r="D46" s="23">
        <v>0</v>
      </c>
      <c r="E46" s="23">
        <v>0</v>
      </c>
      <c r="F46" s="23">
        <v>0</v>
      </c>
      <c r="G46" s="23">
        <v>0</v>
      </c>
      <c r="H46" s="23">
        <v>0</v>
      </c>
      <c r="I46" s="23">
        <v>0</v>
      </c>
      <c r="J46" s="23">
        <v>0</v>
      </c>
      <c r="K46" s="23">
        <v>0</v>
      </c>
      <c r="L46" s="23">
        <v>0</v>
      </c>
      <c r="M46" s="4"/>
      <c r="N46" s="5" t="s">
        <v>87</v>
      </c>
      <c r="O46" s="5"/>
      <c r="P46" s="5"/>
      <c r="Q46" s="5"/>
      <c r="R46" s="5"/>
      <c r="S46" s="5"/>
      <c r="T46" s="5"/>
      <c r="U46" s="5"/>
      <c r="V46" s="5"/>
      <c r="W46" s="5"/>
      <c r="X46" s="5"/>
      <c r="Y46" s="5"/>
      <c r="Z46" s="5"/>
      <c r="AA46" s="5"/>
      <c r="AB46" s="5"/>
      <c r="AC46" s="5"/>
      <c r="AD46" s="5"/>
      <c r="AE46" s="5"/>
    </row>
    <row r="47" spans="1:31" ht="15.75" customHeight="1">
      <c r="A47" s="178"/>
      <c r="B47" s="174" t="s">
        <v>88</v>
      </c>
      <c r="C47" s="175"/>
      <c r="D47" s="12" t="s">
        <v>5</v>
      </c>
      <c r="E47" s="12">
        <v>2017</v>
      </c>
      <c r="F47" s="12">
        <v>2018</v>
      </c>
      <c r="G47" s="12">
        <v>2019</v>
      </c>
      <c r="H47" s="12">
        <v>2020</v>
      </c>
      <c r="I47" s="12">
        <v>2021</v>
      </c>
      <c r="J47" s="12">
        <v>2022</v>
      </c>
      <c r="K47" s="12">
        <v>2023</v>
      </c>
      <c r="L47" s="14" t="s">
        <v>55</v>
      </c>
      <c r="M47" s="4"/>
      <c r="N47" s="5"/>
      <c r="O47" s="5"/>
      <c r="P47" s="5"/>
      <c r="Q47" s="5"/>
      <c r="R47" s="5"/>
      <c r="S47" s="5"/>
      <c r="T47" s="5"/>
      <c r="U47" s="5"/>
      <c r="V47" s="5"/>
      <c r="W47" s="5"/>
      <c r="X47" s="5"/>
      <c r="Y47" s="5"/>
      <c r="Z47" s="5"/>
      <c r="AA47" s="5"/>
      <c r="AB47" s="5"/>
      <c r="AC47" s="5"/>
      <c r="AD47" s="5"/>
      <c r="AE47" s="5"/>
    </row>
    <row r="48" spans="1:31" ht="15.75" customHeight="1">
      <c r="A48" s="178"/>
      <c r="B48" s="26"/>
      <c r="C48" s="105" t="s">
        <v>7</v>
      </c>
      <c r="D48" s="28">
        <v>0</v>
      </c>
      <c r="E48" s="28">
        <v>65340</v>
      </c>
      <c r="F48" s="28">
        <v>147361</v>
      </c>
      <c r="G48" s="29">
        <v>268088</v>
      </c>
      <c r="H48" s="29">
        <v>386398</v>
      </c>
      <c r="I48" s="29">
        <v>556503</v>
      </c>
      <c r="J48" s="29">
        <v>811598</v>
      </c>
      <c r="K48" s="29">
        <v>1061901</v>
      </c>
      <c r="L48" s="29">
        <v>1061901</v>
      </c>
      <c r="M48" s="17"/>
      <c r="N48" s="18"/>
      <c r="O48" s="18"/>
      <c r="P48" s="18"/>
      <c r="Q48" s="18"/>
      <c r="R48" s="18"/>
      <c r="S48" s="18"/>
      <c r="T48" s="18"/>
      <c r="U48" s="18"/>
      <c r="V48" s="18"/>
      <c r="W48" s="18"/>
      <c r="X48" s="18"/>
      <c r="Y48" s="18"/>
      <c r="Z48" s="18"/>
      <c r="AA48" s="18"/>
      <c r="AB48" s="18"/>
      <c r="AC48" s="18"/>
      <c r="AD48" s="18"/>
      <c r="AE48" s="18"/>
    </row>
    <row r="49" spans="1:31" ht="15.75" customHeight="1">
      <c r="A49" s="178"/>
      <c r="B49" s="181" t="s">
        <v>89</v>
      </c>
      <c r="C49" s="19" t="s">
        <v>18</v>
      </c>
      <c r="D49" s="23">
        <v>0</v>
      </c>
      <c r="E49" s="31">
        <v>65340</v>
      </c>
      <c r="F49" s="31">
        <v>147361</v>
      </c>
      <c r="G49" s="31">
        <v>124112</v>
      </c>
      <c r="H49" s="31">
        <v>207307</v>
      </c>
      <c r="I49" s="31">
        <v>308616</v>
      </c>
      <c r="J49" s="31">
        <v>416671</v>
      </c>
      <c r="K49" s="31">
        <v>524259</v>
      </c>
      <c r="L49" s="31">
        <v>524259</v>
      </c>
      <c r="M49" s="4"/>
      <c r="N49" s="5"/>
      <c r="O49" s="5"/>
      <c r="P49" s="5"/>
      <c r="Q49" s="5"/>
      <c r="R49" s="5"/>
      <c r="S49" s="5"/>
      <c r="T49" s="5"/>
      <c r="U49" s="5"/>
      <c r="V49" s="5"/>
      <c r="W49" s="5"/>
      <c r="X49" s="5"/>
      <c r="Y49" s="5"/>
      <c r="Z49" s="5"/>
      <c r="AA49" s="5"/>
      <c r="AB49" s="5"/>
      <c r="AC49" s="5"/>
      <c r="AD49" s="5"/>
      <c r="AE49" s="5"/>
    </row>
    <row r="50" spans="1:31" ht="15.75" customHeight="1">
      <c r="A50" s="178"/>
      <c r="B50" s="169"/>
      <c r="C50" s="19" t="s">
        <v>28</v>
      </c>
      <c r="D50" s="34">
        <v>0</v>
      </c>
      <c r="E50" s="23" t="s">
        <v>90</v>
      </c>
      <c r="F50" s="23" t="s">
        <v>91</v>
      </c>
      <c r="G50" s="23" t="s">
        <v>92</v>
      </c>
      <c r="H50" s="23">
        <v>0</v>
      </c>
      <c r="I50" s="23">
        <v>0</v>
      </c>
      <c r="J50" s="23">
        <v>0</v>
      </c>
      <c r="K50" s="23">
        <v>0</v>
      </c>
      <c r="L50" s="23">
        <v>0</v>
      </c>
      <c r="M50" s="4"/>
      <c r="N50" s="5"/>
      <c r="O50" s="5"/>
      <c r="P50" s="5"/>
      <c r="Q50" s="5"/>
      <c r="R50" s="5"/>
      <c r="S50" s="5"/>
      <c r="T50" s="5"/>
      <c r="U50" s="5"/>
      <c r="V50" s="5"/>
      <c r="W50" s="5"/>
      <c r="X50" s="5"/>
      <c r="Y50" s="5"/>
      <c r="Z50" s="5"/>
      <c r="AA50" s="5"/>
      <c r="AB50" s="5"/>
      <c r="AC50" s="5"/>
      <c r="AD50" s="5"/>
      <c r="AE50" s="5"/>
    </row>
    <row r="51" spans="1:31" ht="15.75" customHeight="1">
      <c r="A51" s="178"/>
      <c r="B51" s="169"/>
      <c r="C51" s="23"/>
      <c r="D51" s="182" t="s">
        <v>32</v>
      </c>
      <c r="E51" s="183"/>
      <c r="F51" s="183"/>
      <c r="G51" s="183"/>
      <c r="H51" s="183"/>
      <c r="I51" s="183"/>
      <c r="J51" s="183"/>
      <c r="K51" s="183"/>
      <c r="L51" s="184"/>
      <c r="M51" s="4"/>
      <c r="N51" s="5"/>
      <c r="O51" s="5"/>
      <c r="P51" s="5"/>
      <c r="Q51" s="5"/>
      <c r="R51" s="5"/>
      <c r="S51" s="5"/>
      <c r="T51" s="5"/>
      <c r="U51" s="5"/>
      <c r="V51" s="5"/>
      <c r="W51" s="5"/>
      <c r="X51" s="5"/>
      <c r="Y51" s="5"/>
      <c r="Z51" s="5"/>
      <c r="AA51" s="5"/>
      <c r="AB51" s="5"/>
      <c r="AC51" s="5"/>
      <c r="AD51" s="5"/>
      <c r="AE51" s="5"/>
    </row>
    <row r="52" spans="1:31" ht="15.75" customHeight="1">
      <c r="A52" s="178"/>
      <c r="B52" s="170"/>
      <c r="C52" s="23"/>
      <c r="D52" s="187" t="s">
        <v>93</v>
      </c>
      <c r="E52" s="183"/>
      <c r="F52" s="183"/>
      <c r="G52" s="183"/>
      <c r="H52" s="183"/>
      <c r="I52" s="183"/>
      <c r="J52" s="183"/>
      <c r="K52" s="183"/>
      <c r="L52" s="184"/>
      <c r="M52" s="4"/>
      <c r="N52" s="5"/>
      <c r="O52" s="5"/>
      <c r="P52" s="5"/>
      <c r="Q52" s="5"/>
      <c r="R52" s="5"/>
      <c r="S52" s="5"/>
      <c r="T52" s="5"/>
      <c r="U52" s="5"/>
      <c r="V52" s="5"/>
      <c r="W52" s="5"/>
      <c r="X52" s="5"/>
      <c r="Y52" s="5"/>
      <c r="Z52" s="5"/>
      <c r="AA52" s="5"/>
      <c r="AB52" s="5"/>
      <c r="AC52" s="5"/>
      <c r="AD52" s="5"/>
      <c r="AE52" s="5"/>
    </row>
    <row r="53" spans="1:31" ht="15.75" customHeight="1">
      <c r="A53" s="178"/>
      <c r="B53" s="37" t="s">
        <v>49</v>
      </c>
      <c r="C53" s="51"/>
      <c r="D53" s="52">
        <v>0</v>
      </c>
      <c r="E53" s="53">
        <v>14452</v>
      </c>
      <c r="F53" s="53">
        <v>46985</v>
      </c>
      <c r="G53" s="53">
        <v>79274</v>
      </c>
      <c r="H53" s="53">
        <v>111558</v>
      </c>
      <c r="I53" s="53">
        <v>144074</v>
      </c>
      <c r="J53" s="53">
        <v>177296</v>
      </c>
      <c r="K53" s="53">
        <v>210286</v>
      </c>
      <c r="L53" s="53">
        <v>210286</v>
      </c>
      <c r="M53" s="164"/>
      <c r="N53" s="5"/>
      <c r="O53" s="5"/>
      <c r="P53" s="5"/>
      <c r="Q53" s="5"/>
      <c r="R53" s="5"/>
      <c r="S53" s="5"/>
      <c r="T53" s="5"/>
      <c r="U53" s="5"/>
      <c r="V53" s="5"/>
      <c r="W53" s="5"/>
      <c r="X53" s="5"/>
      <c r="Y53" s="5"/>
      <c r="Z53" s="5"/>
      <c r="AA53" s="5"/>
      <c r="AB53" s="5"/>
      <c r="AC53" s="5"/>
      <c r="AD53" s="5"/>
      <c r="AE53" s="5"/>
    </row>
    <row r="54" spans="1:31" ht="15.75" customHeight="1">
      <c r="A54" s="178"/>
      <c r="B54" s="37" t="s">
        <v>50</v>
      </c>
      <c r="C54" s="51"/>
      <c r="D54" s="52">
        <v>0</v>
      </c>
      <c r="E54" s="52">
        <v>0</v>
      </c>
      <c r="F54" s="52">
        <v>0</v>
      </c>
      <c r="G54" s="52">
        <v>0</v>
      </c>
      <c r="H54" s="52">
        <v>0</v>
      </c>
      <c r="I54" s="52">
        <v>0</v>
      </c>
      <c r="J54" s="52">
        <v>0</v>
      </c>
      <c r="K54" s="52">
        <v>0</v>
      </c>
      <c r="L54" s="52">
        <v>0</v>
      </c>
      <c r="M54" s="164"/>
      <c r="N54" s="5"/>
      <c r="O54" s="5"/>
      <c r="P54" s="5"/>
      <c r="Q54" s="5"/>
      <c r="R54" s="5"/>
      <c r="S54" s="5"/>
      <c r="T54" s="5"/>
      <c r="U54" s="5"/>
      <c r="V54" s="5"/>
      <c r="W54" s="5"/>
      <c r="X54" s="5"/>
      <c r="Y54" s="5"/>
      <c r="Z54" s="5"/>
      <c r="AA54" s="5"/>
      <c r="AB54" s="5"/>
      <c r="AC54" s="5"/>
      <c r="AD54" s="5"/>
      <c r="AE54" s="5"/>
    </row>
    <row r="55" spans="1:31" ht="15.75" customHeight="1">
      <c r="A55" s="178"/>
      <c r="B55" s="37" t="s">
        <v>51</v>
      </c>
      <c r="C55" s="51"/>
      <c r="D55" s="52">
        <v>0</v>
      </c>
      <c r="E55" s="53">
        <v>50888</v>
      </c>
      <c r="F55" s="53">
        <v>100376</v>
      </c>
      <c r="G55" s="53">
        <v>44838</v>
      </c>
      <c r="H55" s="53">
        <v>89472</v>
      </c>
      <c r="I55" s="53">
        <v>133904</v>
      </c>
      <c r="J55" s="53">
        <v>178133</v>
      </c>
      <c r="K55" s="53">
        <v>222161</v>
      </c>
      <c r="L55" s="53">
        <v>222161</v>
      </c>
      <c r="M55" s="164"/>
      <c r="N55" s="5"/>
      <c r="O55" s="5"/>
      <c r="P55" s="5"/>
      <c r="Q55" s="5"/>
      <c r="R55" s="5"/>
      <c r="S55" s="5"/>
      <c r="T55" s="5"/>
      <c r="U55" s="5"/>
      <c r="V55" s="5"/>
      <c r="W55" s="5"/>
      <c r="X55" s="5"/>
      <c r="Y55" s="5"/>
      <c r="Z55" s="5"/>
      <c r="AA55" s="5"/>
      <c r="AB55" s="5"/>
      <c r="AC55" s="5"/>
      <c r="AD55" s="5"/>
      <c r="AE55" s="5"/>
    </row>
    <row r="56" spans="1:31" ht="15.75" customHeight="1">
      <c r="A56" s="178"/>
      <c r="B56" s="37" t="s">
        <v>52</v>
      </c>
      <c r="C56" s="51"/>
      <c r="D56" s="52">
        <v>0</v>
      </c>
      <c r="E56" s="52">
        <v>0</v>
      </c>
      <c r="F56" s="52">
        <v>0</v>
      </c>
      <c r="G56" s="52">
        <v>0</v>
      </c>
      <c r="H56" s="53">
        <v>2309</v>
      </c>
      <c r="I56" s="53">
        <v>20018</v>
      </c>
      <c r="J56" s="53">
        <v>40025</v>
      </c>
      <c r="K56" s="53">
        <v>60021</v>
      </c>
      <c r="L56" s="53">
        <v>60021</v>
      </c>
      <c r="M56" s="164"/>
      <c r="N56" s="5"/>
      <c r="O56" s="5"/>
      <c r="P56" s="5"/>
      <c r="Q56" s="5"/>
      <c r="R56" s="5"/>
      <c r="S56" s="5"/>
      <c r="T56" s="5"/>
      <c r="U56" s="5"/>
      <c r="V56" s="5"/>
      <c r="W56" s="5"/>
      <c r="X56" s="5"/>
      <c r="Y56" s="5"/>
      <c r="Z56" s="5"/>
      <c r="AA56" s="5"/>
      <c r="AB56" s="5"/>
      <c r="AC56" s="5"/>
      <c r="AD56" s="5"/>
      <c r="AE56" s="5"/>
    </row>
    <row r="57" spans="1:31" ht="15.75" customHeight="1">
      <c r="A57" s="179"/>
      <c r="B57" s="37" t="s">
        <v>53</v>
      </c>
      <c r="C57" s="51"/>
      <c r="D57" s="52">
        <v>0</v>
      </c>
      <c r="E57" s="52">
        <v>0</v>
      </c>
      <c r="F57" s="52">
        <v>0</v>
      </c>
      <c r="G57" s="52">
        <v>0</v>
      </c>
      <c r="H57" s="53">
        <v>3968</v>
      </c>
      <c r="I57" s="53">
        <v>10620</v>
      </c>
      <c r="J57" s="53">
        <v>21217</v>
      </c>
      <c r="K57" s="53">
        <v>31791</v>
      </c>
      <c r="L57" s="53">
        <v>31791</v>
      </c>
      <c r="M57" s="164"/>
      <c r="N57" s="5"/>
      <c r="O57" s="5"/>
      <c r="P57" s="5"/>
      <c r="Q57" s="5"/>
      <c r="R57" s="5"/>
      <c r="S57" s="5"/>
      <c r="T57" s="5"/>
      <c r="U57" s="5"/>
      <c r="V57" s="5"/>
      <c r="W57" s="5"/>
      <c r="X57" s="5"/>
      <c r="Y57" s="5"/>
      <c r="Z57" s="5"/>
      <c r="AA57" s="5"/>
      <c r="AB57" s="5"/>
      <c r="AC57" s="5"/>
      <c r="AD57" s="5"/>
      <c r="AE57" s="5"/>
    </row>
    <row r="58" spans="1:31" ht="15.75" customHeight="1">
      <c r="A58" s="55"/>
      <c r="B58" s="164"/>
      <c r="C58" s="164"/>
      <c r="D58" s="164"/>
      <c r="E58" s="164"/>
      <c r="F58" s="164"/>
      <c r="G58" s="164"/>
      <c r="H58" s="164"/>
      <c r="I58" s="164"/>
      <c r="J58" s="164"/>
      <c r="K58" s="164"/>
      <c r="L58" s="164"/>
      <c r="M58" s="164"/>
      <c r="N58" s="5"/>
      <c r="O58" s="5"/>
      <c r="P58" s="5"/>
      <c r="Q58" s="5"/>
      <c r="R58" s="5"/>
      <c r="S58" s="5"/>
      <c r="T58" s="5"/>
      <c r="U58" s="5"/>
      <c r="V58" s="5"/>
      <c r="W58" s="5"/>
      <c r="X58" s="5"/>
      <c r="Y58" s="5"/>
      <c r="Z58" s="5"/>
      <c r="AA58" s="5"/>
      <c r="AB58" s="5"/>
      <c r="AC58" s="5"/>
      <c r="AD58" s="5"/>
      <c r="AE58" s="5"/>
    </row>
    <row r="59" spans="1:31" ht="15.75" customHeight="1">
      <c r="A59" s="10" t="s">
        <v>94</v>
      </c>
      <c r="B59" s="174" t="s">
        <v>95</v>
      </c>
      <c r="C59" s="175"/>
      <c r="D59" s="12" t="s">
        <v>5</v>
      </c>
      <c r="E59" s="12">
        <v>2017</v>
      </c>
      <c r="F59" s="12">
        <v>2018</v>
      </c>
      <c r="G59" s="12">
        <v>2019</v>
      </c>
      <c r="H59" s="12">
        <v>2020</v>
      </c>
      <c r="I59" s="12">
        <v>2021</v>
      </c>
      <c r="J59" s="12">
        <v>2022</v>
      </c>
      <c r="K59" s="12">
        <v>2023</v>
      </c>
      <c r="L59" s="14" t="s">
        <v>55</v>
      </c>
      <c r="M59" s="56" t="s">
        <v>96</v>
      </c>
      <c r="N59" s="5"/>
      <c r="O59" s="5"/>
      <c r="P59" s="5"/>
      <c r="Q59" s="5"/>
      <c r="R59" s="5"/>
      <c r="S59" s="5"/>
      <c r="T59" s="5"/>
      <c r="U59" s="5"/>
      <c r="V59" s="5"/>
      <c r="W59" s="5"/>
      <c r="X59" s="5"/>
      <c r="Y59" s="5"/>
      <c r="Z59" s="5"/>
      <c r="AA59" s="5"/>
      <c r="AB59" s="5"/>
      <c r="AC59" s="5"/>
      <c r="AD59" s="5"/>
      <c r="AE59" s="5"/>
    </row>
    <row r="60" spans="1:31" ht="15.75" customHeight="1">
      <c r="A60" s="104"/>
      <c r="B60" s="26"/>
      <c r="C60" s="105" t="s">
        <v>7</v>
      </c>
      <c r="D60" s="28">
        <v>250</v>
      </c>
      <c r="E60" s="28">
        <v>5700</v>
      </c>
      <c r="F60" s="28">
        <v>5700</v>
      </c>
      <c r="G60" s="28">
        <v>8700</v>
      </c>
      <c r="H60" s="28">
        <v>8700</v>
      </c>
      <c r="I60" s="28">
        <v>39100</v>
      </c>
      <c r="J60" s="28">
        <v>39100</v>
      </c>
      <c r="K60" s="28">
        <v>89100</v>
      </c>
      <c r="L60" s="28">
        <v>89100</v>
      </c>
      <c r="M60" s="106"/>
      <c r="N60" s="18"/>
      <c r="O60" s="18"/>
      <c r="P60" s="18"/>
      <c r="Q60" s="18"/>
      <c r="R60" s="18"/>
      <c r="S60" s="18"/>
      <c r="T60" s="18"/>
      <c r="U60" s="18"/>
      <c r="V60" s="18"/>
      <c r="W60" s="18"/>
      <c r="X60" s="18"/>
      <c r="Y60" s="18"/>
      <c r="Z60" s="18"/>
      <c r="AA60" s="18"/>
      <c r="AB60" s="18"/>
      <c r="AC60" s="18"/>
      <c r="AD60" s="18"/>
      <c r="AE60" s="18"/>
    </row>
    <row r="61" spans="1:31" ht="15.75" customHeight="1">
      <c r="A61" s="177" t="s">
        <v>97</v>
      </c>
      <c r="B61" s="181" t="s">
        <v>98</v>
      </c>
      <c r="C61" s="19" t="s">
        <v>18</v>
      </c>
      <c r="D61" s="23">
        <v>250</v>
      </c>
      <c r="E61" s="23">
        <v>5700</v>
      </c>
      <c r="F61" s="23">
        <v>5700</v>
      </c>
      <c r="G61" s="23">
        <v>8700</v>
      </c>
      <c r="H61" s="23">
        <v>9299</v>
      </c>
      <c r="I61" s="23">
        <v>27500</v>
      </c>
      <c r="J61" s="23">
        <v>117179</v>
      </c>
      <c r="K61" s="23">
        <v>179678</v>
      </c>
      <c r="L61" s="23">
        <v>181678</v>
      </c>
      <c r="M61" s="186" t="s">
        <v>99</v>
      </c>
      <c r="N61" s="5"/>
      <c r="O61" s="5"/>
      <c r="P61" s="5"/>
      <c r="Q61" s="5"/>
      <c r="R61" s="5"/>
      <c r="S61" s="5"/>
      <c r="T61" s="5"/>
      <c r="U61" s="5"/>
      <c r="V61" s="5"/>
      <c r="W61" s="5"/>
      <c r="X61" s="5"/>
      <c r="Y61" s="5"/>
      <c r="Z61" s="5"/>
      <c r="AA61" s="5"/>
      <c r="AB61" s="5"/>
      <c r="AC61" s="5"/>
      <c r="AD61" s="5"/>
      <c r="AE61" s="5"/>
    </row>
    <row r="62" spans="1:31" ht="72">
      <c r="A62" s="178"/>
      <c r="B62" s="169"/>
      <c r="C62" s="19" t="s">
        <v>28</v>
      </c>
      <c r="D62" s="23">
        <v>0</v>
      </c>
      <c r="E62" s="23" t="s">
        <v>100</v>
      </c>
      <c r="F62" s="23" t="s">
        <v>101</v>
      </c>
      <c r="G62" s="23" t="s">
        <v>101</v>
      </c>
      <c r="H62" s="23">
        <v>0</v>
      </c>
      <c r="I62" s="23">
        <v>0</v>
      </c>
      <c r="J62" s="23">
        <v>0</v>
      </c>
      <c r="K62" s="23">
        <v>0</v>
      </c>
      <c r="L62" s="23">
        <v>0</v>
      </c>
      <c r="M62" s="178"/>
      <c r="N62" s="5"/>
      <c r="O62" s="5"/>
      <c r="P62" s="5"/>
      <c r="Q62" s="5"/>
      <c r="R62" s="5"/>
      <c r="S62" s="5"/>
      <c r="T62" s="5"/>
      <c r="U62" s="5"/>
      <c r="V62" s="5"/>
      <c r="W62" s="5"/>
      <c r="X62" s="5"/>
      <c r="Y62" s="5"/>
      <c r="Z62" s="5"/>
      <c r="AA62" s="5"/>
      <c r="AB62" s="5"/>
      <c r="AC62" s="5"/>
      <c r="AD62" s="5"/>
      <c r="AE62" s="5"/>
    </row>
    <row r="63" spans="1:31" ht="15.75" customHeight="1">
      <c r="A63" s="178"/>
      <c r="B63" s="169"/>
      <c r="C63" s="23"/>
      <c r="D63" s="182" t="s">
        <v>32</v>
      </c>
      <c r="E63" s="183"/>
      <c r="F63" s="183"/>
      <c r="G63" s="183"/>
      <c r="H63" s="183"/>
      <c r="I63" s="183"/>
      <c r="J63" s="183"/>
      <c r="K63" s="183"/>
      <c r="L63" s="184"/>
      <c r="M63" s="178"/>
      <c r="N63" s="5"/>
      <c r="O63" s="5"/>
      <c r="P63" s="5"/>
      <c r="Q63" s="5"/>
      <c r="R63" s="5"/>
      <c r="S63" s="5"/>
      <c r="T63" s="5"/>
      <c r="U63" s="5"/>
      <c r="V63" s="5"/>
      <c r="W63" s="5"/>
      <c r="X63" s="5"/>
      <c r="Y63" s="5"/>
      <c r="Z63" s="5"/>
      <c r="AA63" s="5"/>
      <c r="AB63" s="5"/>
      <c r="AC63" s="5"/>
      <c r="AD63" s="5"/>
      <c r="AE63" s="5"/>
    </row>
    <row r="64" spans="1:31" ht="15.75" customHeight="1">
      <c r="A64" s="178"/>
      <c r="B64" s="170"/>
      <c r="C64" s="23"/>
      <c r="D64" s="187" t="s">
        <v>102</v>
      </c>
      <c r="E64" s="183"/>
      <c r="F64" s="183"/>
      <c r="G64" s="183"/>
      <c r="H64" s="183"/>
      <c r="I64" s="183"/>
      <c r="J64" s="183"/>
      <c r="K64" s="183"/>
      <c r="L64" s="184"/>
      <c r="M64" s="178"/>
      <c r="N64" s="5"/>
      <c r="O64" s="5"/>
      <c r="P64" s="5"/>
      <c r="Q64" s="5"/>
      <c r="R64" s="5"/>
      <c r="S64" s="5"/>
      <c r="T64" s="5"/>
      <c r="U64" s="5"/>
      <c r="V64" s="5"/>
      <c r="W64" s="5"/>
      <c r="X64" s="5"/>
      <c r="Y64" s="5"/>
      <c r="Z64" s="5"/>
      <c r="AA64" s="5"/>
      <c r="AB64" s="5"/>
      <c r="AC64" s="5"/>
      <c r="AD64" s="5"/>
      <c r="AE64" s="5"/>
    </row>
    <row r="65" spans="1:31" ht="15.75" customHeight="1">
      <c r="A65" s="178"/>
      <c r="B65" s="62" t="s">
        <v>49</v>
      </c>
      <c r="C65" s="58"/>
      <c r="D65" s="59">
        <v>0</v>
      </c>
      <c r="E65" s="59" t="s">
        <v>103</v>
      </c>
      <c r="F65" s="59" t="s">
        <v>104</v>
      </c>
      <c r="G65" s="59" t="s">
        <v>104</v>
      </c>
      <c r="H65" s="60">
        <v>5199</v>
      </c>
      <c r="I65" s="60">
        <v>6000</v>
      </c>
      <c r="J65" s="60">
        <v>6000</v>
      </c>
      <c r="K65" s="60">
        <v>6000</v>
      </c>
      <c r="L65" s="60">
        <v>6000</v>
      </c>
      <c r="M65" s="178"/>
      <c r="N65" s="5" t="s">
        <v>105</v>
      </c>
      <c r="O65" s="5"/>
      <c r="P65" s="5"/>
      <c r="Q65" s="5"/>
      <c r="R65" s="5"/>
      <c r="S65" s="5"/>
      <c r="T65" s="5"/>
      <c r="U65" s="5"/>
      <c r="V65" s="5"/>
      <c r="W65" s="5"/>
      <c r="X65" s="5"/>
      <c r="Y65" s="5"/>
      <c r="Z65" s="5"/>
      <c r="AA65" s="5"/>
      <c r="AB65" s="5"/>
      <c r="AC65" s="5"/>
      <c r="AD65" s="4"/>
      <c r="AE65" s="5"/>
    </row>
    <row r="66" spans="1:31" ht="15.75" customHeight="1">
      <c r="A66" s="178"/>
      <c r="B66" s="62" t="s">
        <v>50</v>
      </c>
      <c r="C66" s="58"/>
      <c r="D66" s="59">
        <v>250</v>
      </c>
      <c r="E66" s="59" t="s">
        <v>106</v>
      </c>
      <c r="F66" s="59" t="s">
        <v>107</v>
      </c>
      <c r="G66" s="59" t="s">
        <v>107</v>
      </c>
      <c r="H66" s="60">
        <v>1100</v>
      </c>
      <c r="I66" s="60">
        <v>1100</v>
      </c>
      <c r="J66" s="60">
        <v>1100</v>
      </c>
      <c r="K66" s="60">
        <v>1100</v>
      </c>
      <c r="L66" s="60">
        <v>1100</v>
      </c>
      <c r="M66" s="178"/>
      <c r="N66" s="5" t="s">
        <v>105</v>
      </c>
      <c r="O66" s="5"/>
      <c r="P66" s="5"/>
      <c r="Q66" s="5"/>
      <c r="R66" s="5"/>
      <c r="S66" s="5"/>
      <c r="T66" s="5"/>
      <c r="U66" s="5"/>
      <c r="V66" s="5"/>
      <c r="W66" s="5"/>
      <c r="X66" s="5"/>
      <c r="Y66" s="5"/>
      <c r="Z66" s="5"/>
      <c r="AA66" s="5"/>
      <c r="AB66" s="5"/>
      <c r="AC66" s="5"/>
      <c r="AD66" s="4"/>
      <c r="AE66" s="5"/>
    </row>
    <row r="67" spans="1:31" ht="48">
      <c r="A67" s="178"/>
      <c r="B67" s="62" t="s">
        <v>51</v>
      </c>
      <c r="C67" s="58"/>
      <c r="D67" s="59">
        <v>0</v>
      </c>
      <c r="E67" s="59" t="s">
        <v>108</v>
      </c>
      <c r="F67" s="59" t="s">
        <v>108</v>
      </c>
      <c r="G67" s="59" t="s">
        <v>109</v>
      </c>
      <c r="H67" s="60">
        <v>3000</v>
      </c>
      <c r="I67" s="60">
        <v>5000</v>
      </c>
      <c r="J67" s="60">
        <v>5000</v>
      </c>
      <c r="K67" s="60">
        <v>5000</v>
      </c>
      <c r="L67" s="60">
        <v>7000</v>
      </c>
      <c r="M67" s="178"/>
      <c r="N67" s="5" t="s">
        <v>105</v>
      </c>
      <c r="O67" s="5"/>
      <c r="P67" s="5"/>
      <c r="Q67" s="5"/>
      <c r="R67" s="5"/>
      <c r="S67" s="5"/>
      <c r="T67" s="5"/>
      <c r="U67" s="5"/>
      <c r="V67" s="5"/>
      <c r="W67" s="5"/>
      <c r="X67" s="5"/>
      <c r="Y67" s="5"/>
      <c r="Z67" s="5"/>
      <c r="AA67" s="5"/>
      <c r="AB67" s="5"/>
      <c r="AC67" s="5"/>
      <c r="AD67" s="4"/>
      <c r="AE67" s="5"/>
    </row>
    <row r="68" spans="1:31" ht="15.75" customHeight="1">
      <c r="A68" s="178"/>
      <c r="B68" s="62" t="s">
        <v>52</v>
      </c>
      <c r="C68" s="58"/>
      <c r="D68" s="59">
        <v>0</v>
      </c>
      <c r="E68" s="59" t="s">
        <v>110</v>
      </c>
      <c r="F68" s="59" t="s">
        <v>111</v>
      </c>
      <c r="G68" s="59">
        <v>0</v>
      </c>
      <c r="H68" s="60">
        <v>0</v>
      </c>
      <c r="I68" s="60">
        <v>400</v>
      </c>
      <c r="J68" s="60">
        <v>90079</v>
      </c>
      <c r="K68" s="60">
        <v>90079</v>
      </c>
      <c r="L68" s="60">
        <v>90079</v>
      </c>
      <c r="M68" s="178"/>
      <c r="N68" s="5" t="s">
        <v>105</v>
      </c>
      <c r="O68" s="5"/>
      <c r="P68" s="5"/>
      <c r="Q68" s="5"/>
      <c r="R68" s="5"/>
      <c r="S68" s="5"/>
      <c r="T68" s="5"/>
      <c r="U68" s="5"/>
      <c r="V68" s="5"/>
      <c r="W68" s="5"/>
      <c r="X68" s="5"/>
      <c r="Y68" s="5"/>
      <c r="Z68" s="5"/>
      <c r="AA68" s="5"/>
      <c r="AB68" s="5"/>
      <c r="AC68" s="5"/>
      <c r="AD68" s="4"/>
      <c r="AE68" s="5"/>
    </row>
    <row r="69" spans="1:31" ht="39.75" customHeight="1">
      <c r="A69" s="178"/>
      <c r="B69" s="62" t="s">
        <v>53</v>
      </c>
      <c r="C69" s="58"/>
      <c r="D69" s="59">
        <v>0</v>
      </c>
      <c r="E69" s="59" t="s">
        <v>112</v>
      </c>
      <c r="F69" s="59" t="s">
        <v>112</v>
      </c>
      <c r="G69" s="59">
        <v>0</v>
      </c>
      <c r="H69" s="60">
        <v>0</v>
      </c>
      <c r="I69" s="60">
        <v>15000</v>
      </c>
      <c r="J69" s="60">
        <v>15000</v>
      </c>
      <c r="K69" s="60">
        <v>77499</v>
      </c>
      <c r="L69" s="60">
        <v>77499</v>
      </c>
      <c r="M69" s="178"/>
      <c r="N69" s="5" t="s">
        <v>105</v>
      </c>
      <c r="O69" s="5"/>
      <c r="P69" s="5"/>
      <c r="Q69" s="5"/>
      <c r="R69" s="5"/>
      <c r="S69" s="5"/>
      <c r="T69" s="5"/>
      <c r="U69" s="5"/>
      <c r="V69" s="5"/>
      <c r="W69" s="5"/>
      <c r="X69" s="5"/>
      <c r="Y69" s="5"/>
      <c r="Z69" s="5"/>
      <c r="AA69" s="5"/>
      <c r="AB69" s="5"/>
      <c r="AC69" s="5"/>
      <c r="AD69" s="4"/>
      <c r="AE69" s="5"/>
    </row>
    <row r="70" spans="1:31" ht="15.75" customHeight="1">
      <c r="A70" s="178"/>
      <c r="B70" s="174" t="s">
        <v>113</v>
      </c>
      <c r="C70" s="175"/>
      <c r="D70" s="12" t="s">
        <v>5</v>
      </c>
      <c r="E70" s="12">
        <v>2017</v>
      </c>
      <c r="F70" s="12">
        <v>2018</v>
      </c>
      <c r="G70" s="12">
        <v>2019</v>
      </c>
      <c r="H70" s="12">
        <v>2020</v>
      </c>
      <c r="I70" s="12">
        <v>2021</v>
      </c>
      <c r="J70" s="12">
        <v>2022</v>
      </c>
      <c r="K70" s="12">
        <v>2023</v>
      </c>
      <c r="L70" s="14" t="s">
        <v>114</v>
      </c>
      <c r="M70" s="178"/>
      <c r="N70" s="5"/>
      <c r="O70" s="5"/>
      <c r="P70" s="5"/>
      <c r="Q70" s="5"/>
      <c r="R70" s="5"/>
      <c r="S70" s="5"/>
      <c r="T70" s="5"/>
      <c r="U70" s="5"/>
      <c r="V70" s="5"/>
      <c r="W70" s="5"/>
      <c r="X70" s="5"/>
      <c r="Y70" s="5"/>
      <c r="Z70" s="5"/>
      <c r="AA70" s="5"/>
      <c r="AB70" s="5"/>
      <c r="AC70" s="5"/>
      <c r="AD70" s="5"/>
      <c r="AE70" s="5"/>
    </row>
    <row r="71" spans="1:31" ht="15.75" customHeight="1">
      <c r="A71" s="178"/>
      <c r="B71" s="64"/>
      <c r="C71" s="105" t="s">
        <v>7</v>
      </c>
      <c r="D71" s="28">
        <v>0</v>
      </c>
      <c r="E71" s="28">
        <v>0</v>
      </c>
      <c r="F71" s="28">
        <v>1</v>
      </c>
      <c r="G71" s="28">
        <v>2</v>
      </c>
      <c r="H71" s="28">
        <v>2</v>
      </c>
      <c r="I71" s="28">
        <v>5</v>
      </c>
      <c r="J71" s="28">
        <v>5</v>
      </c>
      <c r="K71" s="28">
        <v>5</v>
      </c>
      <c r="L71" s="28">
        <v>5</v>
      </c>
      <c r="M71" s="178"/>
      <c r="N71" s="18"/>
      <c r="O71" s="18"/>
      <c r="P71" s="18"/>
      <c r="Q71" s="18"/>
      <c r="R71" s="18"/>
      <c r="S71" s="18"/>
      <c r="T71" s="18"/>
      <c r="U71" s="18"/>
      <c r="V71" s="18"/>
      <c r="W71" s="18"/>
      <c r="X71" s="18"/>
      <c r="Y71" s="18"/>
      <c r="Z71" s="18"/>
      <c r="AA71" s="18"/>
      <c r="AB71" s="18"/>
      <c r="AC71" s="18"/>
      <c r="AD71" s="18"/>
      <c r="AE71" s="18"/>
    </row>
    <row r="72" spans="1:31" ht="15.75" customHeight="1">
      <c r="A72" s="178"/>
      <c r="B72" s="196" t="s">
        <v>115</v>
      </c>
      <c r="C72" s="19" t="s">
        <v>18</v>
      </c>
      <c r="D72" s="23">
        <v>0</v>
      </c>
      <c r="E72" s="23">
        <v>0</v>
      </c>
      <c r="F72" s="23">
        <v>1</v>
      </c>
      <c r="G72" s="23">
        <v>2</v>
      </c>
      <c r="H72" s="23">
        <v>2</v>
      </c>
      <c r="I72" s="23">
        <v>5</v>
      </c>
      <c r="J72" s="23">
        <v>5</v>
      </c>
      <c r="K72" s="23">
        <v>5</v>
      </c>
      <c r="L72" s="23">
        <v>5</v>
      </c>
      <c r="M72" s="178"/>
      <c r="N72" s="5"/>
      <c r="O72" s="5"/>
      <c r="P72" s="5"/>
      <c r="Q72" s="5"/>
      <c r="R72" s="5"/>
      <c r="S72" s="5"/>
      <c r="T72" s="5"/>
      <c r="U72" s="5"/>
      <c r="V72" s="5"/>
      <c r="W72" s="5"/>
      <c r="X72" s="5"/>
      <c r="Y72" s="5"/>
      <c r="Z72" s="5"/>
      <c r="AA72" s="5"/>
      <c r="AB72" s="5"/>
      <c r="AC72" s="5"/>
      <c r="AD72" s="5"/>
      <c r="AE72" s="5"/>
    </row>
    <row r="73" spans="1:31" ht="15.75" customHeight="1">
      <c r="A73" s="178"/>
      <c r="B73" s="169"/>
      <c r="C73" s="19" t="s">
        <v>28</v>
      </c>
      <c r="D73" s="34">
        <v>0</v>
      </c>
      <c r="E73" s="23">
        <v>0</v>
      </c>
      <c r="F73" s="23">
        <v>2</v>
      </c>
      <c r="G73" s="23">
        <v>2</v>
      </c>
      <c r="H73" s="23">
        <v>0</v>
      </c>
      <c r="I73" s="23">
        <v>0</v>
      </c>
      <c r="J73" s="23">
        <v>0</v>
      </c>
      <c r="K73" s="23">
        <v>0</v>
      </c>
      <c r="L73" s="23">
        <v>0</v>
      </c>
      <c r="M73" s="178"/>
      <c r="N73" s="5"/>
      <c r="O73" s="5"/>
      <c r="P73" s="5"/>
      <c r="Q73" s="5"/>
      <c r="R73" s="5"/>
      <c r="S73" s="5"/>
      <c r="T73" s="5"/>
      <c r="U73" s="5"/>
      <c r="V73" s="5"/>
      <c r="W73" s="5"/>
      <c r="X73" s="5"/>
      <c r="Y73" s="5"/>
      <c r="Z73" s="5"/>
      <c r="AA73" s="5"/>
      <c r="AB73" s="5"/>
      <c r="AC73" s="5"/>
      <c r="AD73" s="5"/>
      <c r="AE73" s="5"/>
    </row>
    <row r="74" spans="1:31" ht="15.75" customHeight="1">
      <c r="A74" s="178"/>
      <c r="B74" s="169"/>
      <c r="C74" s="23"/>
      <c r="D74" s="182" t="s">
        <v>32</v>
      </c>
      <c r="E74" s="183"/>
      <c r="F74" s="183"/>
      <c r="G74" s="183"/>
      <c r="H74" s="183"/>
      <c r="I74" s="183"/>
      <c r="J74" s="183"/>
      <c r="K74" s="183"/>
      <c r="L74" s="184"/>
      <c r="M74" s="178"/>
      <c r="N74" s="5"/>
      <c r="O74" s="5"/>
      <c r="P74" s="5"/>
      <c r="Q74" s="5"/>
      <c r="R74" s="5"/>
      <c r="S74" s="5"/>
      <c r="T74" s="5"/>
      <c r="U74" s="5"/>
      <c r="V74" s="5"/>
      <c r="W74" s="5"/>
      <c r="X74" s="5"/>
      <c r="Y74" s="5"/>
      <c r="Z74" s="5"/>
      <c r="AA74" s="5"/>
      <c r="AB74" s="5"/>
      <c r="AC74" s="5"/>
      <c r="AD74" s="5"/>
      <c r="AE74" s="5"/>
    </row>
    <row r="75" spans="1:31" ht="15.75" customHeight="1">
      <c r="A75" s="178"/>
      <c r="B75" s="170"/>
      <c r="C75" s="23"/>
      <c r="D75" s="187" t="s">
        <v>116</v>
      </c>
      <c r="E75" s="183"/>
      <c r="F75" s="183"/>
      <c r="G75" s="183"/>
      <c r="H75" s="183"/>
      <c r="I75" s="183"/>
      <c r="J75" s="183"/>
      <c r="K75" s="183"/>
      <c r="L75" s="184"/>
      <c r="M75" s="178"/>
      <c r="N75" s="5"/>
      <c r="O75" s="5"/>
      <c r="P75" s="5"/>
      <c r="Q75" s="5"/>
      <c r="R75" s="5"/>
      <c r="S75" s="5"/>
      <c r="T75" s="5"/>
      <c r="U75" s="5"/>
      <c r="V75" s="5"/>
      <c r="W75" s="5"/>
      <c r="X75" s="5"/>
      <c r="Y75" s="5"/>
      <c r="Z75" s="5"/>
      <c r="AA75" s="5"/>
      <c r="AB75" s="5"/>
      <c r="AC75" s="5"/>
      <c r="AD75" s="5"/>
      <c r="AE75" s="5"/>
    </row>
    <row r="76" spans="1:31" ht="15.75" customHeight="1">
      <c r="A76" s="178"/>
      <c r="B76" s="62" t="s">
        <v>49</v>
      </c>
      <c r="C76" s="58"/>
      <c r="D76" s="59">
        <v>0</v>
      </c>
      <c r="E76" s="59">
        <v>0</v>
      </c>
      <c r="F76" s="59">
        <v>1</v>
      </c>
      <c r="G76" s="59">
        <v>1</v>
      </c>
      <c r="H76" s="59">
        <v>1</v>
      </c>
      <c r="I76" s="59">
        <v>1</v>
      </c>
      <c r="J76" s="59">
        <v>1</v>
      </c>
      <c r="K76" s="59">
        <v>1</v>
      </c>
      <c r="L76" s="59">
        <v>1</v>
      </c>
      <c r="M76" s="178"/>
      <c r="N76" s="5"/>
      <c r="O76" s="5"/>
      <c r="P76" s="5"/>
      <c r="Q76" s="5"/>
      <c r="R76" s="5"/>
      <c r="S76" s="5"/>
      <c r="T76" s="5"/>
      <c r="U76" s="5"/>
      <c r="V76" s="5"/>
      <c r="W76" s="5"/>
      <c r="X76" s="5"/>
      <c r="Y76" s="5"/>
      <c r="Z76" s="5"/>
      <c r="AA76" s="5"/>
      <c r="AB76" s="5"/>
      <c r="AC76" s="5"/>
      <c r="AD76" s="4"/>
      <c r="AE76" s="5"/>
    </row>
    <row r="77" spans="1:31" ht="15.75" customHeight="1">
      <c r="A77" s="178"/>
      <c r="B77" s="62" t="s">
        <v>50</v>
      </c>
      <c r="C77" s="58"/>
      <c r="D77" s="59">
        <v>0</v>
      </c>
      <c r="E77" s="59">
        <v>0</v>
      </c>
      <c r="F77" s="59">
        <v>1</v>
      </c>
      <c r="G77" s="59">
        <v>1</v>
      </c>
      <c r="H77" s="59">
        <v>1</v>
      </c>
      <c r="I77" s="59">
        <v>1</v>
      </c>
      <c r="J77" s="59">
        <v>1</v>
      </c>
      <c r="K77" s="59">
        <v>1</v>
      </c>
      <c r="L77" s="59">
        <v>1</v>
      </c>
      <c r="M77" s="178"/>
      <c r="N77" s="5"/>
      <c r="O77" s="5"/>
      <c r="P77" s="5"/>
      <c r="Q77" s="5"/>
      <c r="R77" s="5"/>
      <c r="S77" s="5"/>
      <c r="T77" s="5"/>
      <c r="U77" s="5"/>
      <c r="V77" s="5"/>
      <c r="W77" s="5"/>
      <c r="X77" s="5"/>
      <c r="Y77" s="5"/>
      <c r="Z77" s="5"/>
      <c r="AA77" s="5"/>
      <c r="AB77" s="5"/>
      <c r="AC77" s="5"/>
      <c r="AD77" s="4"/>
      <c r="AE77" s="5"/>
    </row>
    <row r="78" spans="1:31" ht="15.75" customHeight="1">
      <c r="A78" s="178"/>
      <c r="B78" s="62" t="s">
        <v>51</v>
      </c>
      <c r="C78" s="58"/>
      <c r="D78" s="59">
        <v>0</v>
      </c>
      <c r="E78" s="59">
        <v>0</v>
      </c>
      <c r="F78" s="59">
        <v>0</v>
      </c>
      <c r="G78" s="59">
        <v>0</v>
      </c>
      <c r="H78" s="59">
        <v>0</v>
      </c>
      <c r="I78" s="59">
        <v>1</v>
      </c>
      <c r="J78" s="59">
        <v>1</v>
      </c>
      <c r="K78" s="59">
        <v>1</v>
      </c>
      <c r="L78" s="59">
        <v>1</v>
      </c>
      <c r="M78" s="178"/>
      <c r="N78" s="5"/>
      <c r="O78" s="5"/>
      <c r="P78" s="5"/>
      <c r="Q78" s="5"/>
      <c r="R78" s="5"/>
      <c r="S78" s="5"/>
      <c r="T78" s="5"/>
      <c r="U78" s="5"/>
      <c r="V78" s="5"/>
      <c r="W78" s="5"/>
      <c r="X78" s="5"/>
      <c r="Y78" s="5"/>
      <c r="Z78" s="5"/>
      <c r="AA78" s="5"/>
      <c r="AB78" s="5"/>
      <c r="AC78" s="5"/>
      <c r="AD78" s="4"/>
      <c r="AE78" s="5"/>
    </row>
    <row r="79" spans="1:31" ht="15.75" customHeight="1">
      <c r="A79" s="178"/>
      <c r="B79" s="62" t="s">
        <v>52</v>
      </c>
      <c r="C79" s="58"/>
      <c r="D79" s="59">
        <v>0</v>
      </c>
      <c r="E79" s="59">
        <v>0</v>
      </c>
      <c r="F79" s="59">
        <v>0</v>
      </c>
      <c r="G79" s="59">
        <v>0</v>
      </c>
      <c r="H79" s="59">
        <v>0</v>
      </c>
      <c r="I79" s="59">
        <v>1</v>
      </c>
      <c r="J79" s="59">
        <v>1</v>
      </c>
      <c r="K79" s="59">
        <v>1</v>
      </c>
      <c r="L79" s="59">
        <v>1</v>
      </c>
      <c r="M79" s="178"/>
      <c r="N79" s="5"/>
      <c r="O79" s="5"/>
      <c r="P79" s="5"/>
      <c r="Q79" s="5"/>
      <c r="R79" s="5"/>
      <c r="S79" s="5"/>
      <c r="T79" s="5"/>
      <c r="U79" s="5"/>
      <c r="V79" s="5"/>
      <c r="W79" s="5"/>
      <c r="X79" s="5"/>
      <c r="Y79" s="5"/>
      <c r="Z79" s="5"/>
      <c r="AA79" s="5"/>
      <c r="AB79" s="5"/>
      <c r="AC79" s="5"/>
      <c r="AD79" s="4"/>
      <c r="AE79" s="5"/>
    </row>
    <row r="80" spans="1:31" ht="15.75" customHeight="1">
      <c r="A80" s="178"/>
      <c r="B80" s="62" t="s">
        <v>53</v>
      </c>
      <c r="C80" s="58"/>
      <c r="D80" s="59">
        <v>0</v>
      </c>
      <c r="E80" s="59">
        <v>0</v>
      </c>
      <c r="F80" s="59">
        <v>0</v>
      </c>
      <c r="G80" s="59">
        <v>0</v>
      </c>
      <c r="H80" s="59">
        <v>0</v>
      </c>
      <c r="I80" s="59">
        <v>1</v>
      </c>
      <c r="J80" s="59">
        <v>1</v>
      </c>
      <c r="K80" s="59">
        <v>1</v>
      </c>
      <c r="L80" s="59">
        <v>1</v>
      </c>
      <c r="M80" s="178"/>
      <c r="N80" s="5"/>
      <c r="O80" s="5"/>
      <c r="P80" s="5"/>
      <c r="Q80" s="5"/>
      <c r="R80" s="5"/>
      <c r="S80" s="5"/>
      <c r="T80" s="5"/>
      <c r="U80" s="5"/>
      <c r="V80" s="5"/>
      <c r="W80" s="5"/>
      <c r="X80" s="5"/>
      <c r="Y80" s="5"/>
      <c r="Z80" s="5"/>
      <c r="AA80" s="5"/>
      <c r="AB80" s="5"/>
      <c r="AC80" s="5"/>
      <c r="AD80" s="4"/>
      <c r="AE80" s="5"/>
    </row>
    <row r="81" spans="1:31" ht="15.75" customHeight="1">
      <c r="A81" s="178"/>
      <c r="B81" s="174" t="s">
        <v>117</v>
      </c>
      <c r="C81" s="175"/>
      <c r="D81" s="12" t="s">
        <v>5</v>
      </c>
      <c r="E81" s="12">
        <v>2017</v>
      </c>
      <c r="F81" s="12">
        <v>2018</v>
      </c>
      <c r="G81" s="12">
        <v>2019</v>
      </c>
      <c r="H81" s="12">
        <v>2020</v>
      </c>
      <c r="I81" s="12">
        <v>2021</v>
      </c>
      <c r="J81" s="12">
        <v>2022</v>
      </c>
      <c r="K81" s="12">
        <v>2023</v>
      </c>
      <c r="L81" s="14" t="s">
        <v>114</v>
      </c>
      <c r="M81" s="178"/>
      <c r="N81" s="5"/>
      <c r="O81" s="5"/>
      <c r="P81" s="5"/>
      <c r="Q81" s="5"/>
      <c r="R81" s="5"/>
      <c r="S81" s="5"/>
      <c r="T81" s="5"/>
      <c r="U81" s="5"/>
      <c r="V81" s="5"/>
      <c r="W81" s="5"/>
      <c r="X81" s="5"/>
      <c r="Y81" s="5"/>
      <c r="Z81" s="5"/>
      <c r="AA81" s="5"/>
      <c r="AB81" s="5"/>
      <c r="AC81" s="5"/>
      <c r="AD81" s="5"/>
      <c r="AE81" s="5"/>
    </row>
    <row r="82" spans="1:31" ht="15.75" customHeight="1">
      <c r="A82" s="178"/>
      <c r="B82" s="26"/>
      <c r="C82" s="105" t="s">
        <v>7</v>
      </c>
      <c r="D82" s="28" t="s">
        <v>118</v>
      </c>
      <c r="E82" s="28" t="s">
        <v>118</v>
      </c>
      <c r="F82" s="28">
        <v>6.6666666670000003</v>
      </c>
      <c r="G82" s="28">
        <v>16.666666670000001</v>
      </c>
      <c r="H82" s="28">
        <v>30</v>
      </c>
      <c r="I82" s="28">
        <v>46.666666669999998</v>
      </c>
      <c r="J82" s="28">
        <v>46.666666669999998</v>
      </c>
      <c r="K82" s="28">
        <v>60</v>
      </c>
      <c r="L82" s="28">
        <v>60</v>
      </c>
      <c r="M82" s="178"/>
      <c r="N82" s="18"/>
      <c r="O82" s="18"/>
      <c r="P82" s="18"/>
      <c r="Q82" s="18"/>
      <c r="R82" s="18"/>
      <c r="S82" s="18"/>
      <c r="T82" s="18"/>
      <c r="U82" s="18"/>
      <c r="V82" s="18"/>
      <c r="W82" s="18"/>
      <c r="X82" s="18"/>
      <c r="Y82" s="18"/>
      <c r="Z82" s="18"/>
      <c r="AA82" s="18"/>
      <c r="AB82" s="18"/>
      <c r="AC82" s="18"/>
      <c r="AD82" s="18"/>
      <c r="AE82" s="18"/>
    </row>
    <row r="83" spans="1:31" ht="15.75" customHeight="1">
      <c r="A83" s="178"/>
      <c r="B83" s="181" t="s">
        <v>119</v>
      </c>
      <c r="C83" s="19" t="s">
        <v>18</v>
      </c>
      <c r="D83" s="23" t="s">
        <v>118</v>
      </c>
      <c r="E83" s="23" t="s">
        <v>118</v>
      </c>
      <c r="F83" s="23">
        <v>6.6666666670000003</v>
      </c>
      <c r="G83" s="23">
        <v>16.666667</v>
      </c>
      <c r="H83" s="23">
        <f>H82</f>
        <v>30</v>
      </c>
      <c r="I83" s="23">
        <f t="shared" ref="I83:L83" si="0">I82</f>
        <v>46.666666669999998</v>
      </c>
      <c r="J83" s="23">
        <f t="shared" si="0"/>
        <v>46.666666669999998</v>
      </c>
      <c r="K83" s="23">
        <f t="shared" si="0"/>
        <v>60</v>
      </c>
      <c r="L83" s="23">
        <f t="shared" si="0"/>
        <v>60</v>
      </c>
      <c r="M83" s="178"/>
      <c r="N83" s="5"/>
      <c r="O83" s="5"/>
      <c r="P83" s="5"/>
      <c r="Q83" s="5"/>
      <c r="R83" s="5"/>
      <c r="S83" s="5"/>
      <c r="T83" s="5"/>
      <c r="U83" s="5"/>
      <c r="V83" s="5"/>
      <c r="W83" s="5"/>
      <c r="X83" s="5"/>
      <c r="Y83" s="5"/>
      <c r="Z83" s="5"/>
      <c r="AA83" s="5"/>
      <c r="AB83" s="5"/>
      <c r="AC83" s="5"/>
      <c r="AD83" s="5"/>
      <c r="AE83" s="5"/>
    </row>
    <row r="84" spans="1:31" ht="15.75" customHeight="1">
      <c r="A84" s="178"/>
      <c r="B84" s="169"/>
      <c r="C84" s="19" t="s">
        <v>28</v>
      </c>
      <c r="D84" s="34">
        <v>0</v>
      </c>
      <c r="E84" s="23" t="s">
        <v>118</v>
      </c>
      <c r="F84" s="23" t="s">
        <v>120</v>
      </c>
      <c r="G84" s="102">
        <v>20.175000000000001</v>
      </c>
      <c r="H84" s="23">
        <v>0</v>
      </c>
      <c r="I84" s="23">
        <v>0</v>
      </c>
      <c r="J84" s="23">
        <v>0</v>
      </c>
      <c r="K84" s="23">
        <v>0</v>
      </c>
      <c r="L84" s="23">
        <v>0</v>
      </c>
      <c r="M84" s="178"/>
      <c r="N84" s="5"/>
      <c r="O84" s="5"/>
      <c r="P84" s="5"/>
      <c r="Q84" s="5"/>
      <c r="R84" s="5"/>
      <c r="S84" s="5"/>
      <c r="T84" s="5"/>
      <c r="U84" s="5"/>
      <c r="V84" s="5"/>
      <c r="W84" s="5"/>
      <c r="X84" s="5"/>
      <c r="Y84" s="5"/>
      <c r="Z84" s="5"/>
      <c r="AA84" s="5"/>
      <c r="AB84" s="5"/>
      <c r="AC84" s="5"/>
      <c r="AD84" s="5"/>
      <c r="AE84" s="5"/>
    </row>
    <row r="85" spans="1:31" ht="15.75" customHeight="1">
      <c r="A85" s="178"/>
      <c r="B85" s="169"/>
      <c r="C85" s="23"/>
      <c r="D85" s="182" t="s">
        <v>32</v>
      </c>
      <c r="E85" s="183"/>
      <c r="F85" s="183"/>
      <c r="G85" s="183"/>
      <c r="H85" s="183"/>
      <c r="I85" s="183"/>
      <c r="J85" s="183"/>
      <c r="K85" s="183"/>
      <c r="L85" s="184"/>
      <c r="M85" s="178"/>
      <c r="N85" s="5"/>
      <c r="O85" s="5"/>
      <c r="P85" s="5"/>
      <c r="Q85" s="5"/>
      <c r="R85" s="5"/>
      <c r="S85" s="5"/>
      <c r="T85" s="5"/>
      <c r="U85" s="5"/>
      <c r="V85" s="5"/>
      <c r="W85" s="5"/>
      <c r="X85" s="5"/>
      <c r="Y85" s="5"/>
      <c r="Z85" s="5"/>
      <c r="AA85" s="5"/>
      <c r="AB85" s="5"/>
      <c r="AC85" s="5"/>
      <c r="AD85" s="5"/>
      <c r="AE85" s="5"/>
    </row>
    <row r="86" spans="1:31" ht="15.75" customHeight="1">
      <c r="A86" s="178"/>
      <c r="B86" s="170"/>
      <c r="C86" s="23"/>
      <c r="D86" s="187" t="s">
        <v>121</v>
      </c>
      <c r="E86" s="183"/>
      <c r="F86" s="183"/>
      <c r="G86" s="183"/>
      <c r="H86" s="183"/>
      <c r="I86" s="183"/>
      <c r="J86" s="183"/>
      <c r="K86" s="183"/>
      <c r="L86" s="184"/>
      <c r="M86" s="178"/>
      <c r="N86" s="5"/>
      <c r="O86" s="5"/>
      <c r="P86" s="5"/>
      <c r="Q86" s="5"/>
      <c r="R86" s="5"/>
      <c r="S86" s="5"/>
      <c r="T86" s="5"/>
      <c r="U86" s="5"/>
      <c r="V86" s="5"/>
      <c r="W86" s="5"/>
      <c r="X86" s="5"/>
      <c r="Y86" s="5"/>
      <c r="Z86" s="5"/>
      <c r="AA86" s="5"/>
      <c r="AB86" s="5"/>
      <c r="AC86" s="5"/>
      <c r="AD86" s="5"/>
      <c r="AE86" s="5"/>
    </row>
    <row r="87" spans="1:31" ht="15.75" customHeight="1">
      <c r="A87" s="178"/>
      <c r="B87" s="62" t="s">
        <v>49</v>
      </c>
      <c r="C87" s="58"/>
      <c r="D87" s="59">
        <v>0</v>
      </c>
      <c r="E87" s="59">
        <v>0</v>
      </c>
      <c r="F87" s="65">
        <v>2.7612322985286577E-3</v>
      </c>
      <c r="G87" s="66">
        <v>0</v>
      </c>
      <c r="H87" s="59">
        <v>40</v>
      </c>
      <c r="I87" s="59">
        <v>60</v>
      </c>
      <c r="J87" s="59">
        <v>60</v>
      </c>
      <c r="K87" s="59">
        <v>60</v>
      </c>
      <c r="L87" s="59">
        <v>60</v>
      </c>
      <c r="M87" s="178"/>
      <c r="N87" s="5"/>
      <c r="O87" s="5"/>
      <c r="P87" s="5"/>
      <c r="Q87" s="5"/>
      <c r="R87" s="5"/>
      <c r="S87" s="5"/>
      <c r="T87" s="5"/>
      <c r="U87" s="5"/>
      <c r="V87" s="5"/>
      <c r="W87" s="5"/>
      <c r="X87" s="5"/>
      <c r="Y87" s="5"/>
      <c r="Z87" s="5"/>
      <c r="AA87" s="5"/>
      <c r="AB87" s="5"/>
      <c r="AC87" s="5"/>
      <c r="AD87" s="4"/>
      <c r="AE87" s="5"/>
    </row>
    <row r="88" spans="1:31" ht="15.75" customHeight="1">
      <c r="A88" s="178"/>
      <c r="B88" s="62" t="s">
        <v>50</v>
      </c>
      <c r="C88" s="58"/>
      <c r="D88" s="67">
        <v>0.10670731707317073</v>
      </c>
      <c r="E88" s="59">
        <v>10</v>
      </c>
      <c r="F88" s="68">
        <v>10.199999999999999</v>
      </c>
      <c r="G88" s="101">
        <v>40.35</v>
      </c>
      <c r="H88" s="59">
        <v>60</v>
      </c>
      <c r="I88" s="59">
        <v>60</v>
      </c>
      <c r="J88" s="59">
        <v>60</v>
      </c>
      <c r="K88" s="59">
        <v>60</v>
      </c>
      <c r="L88" s="59">
        <v>60</v>
      </c>
      <c r="M88" s="178"/>
      <c r="N88" s="5"/>
      <c r="O88" s="5"/>
      <c r="P88" s="5"/>
      <c r="Q88" s="5"/>
      <c r="R88" s="5"/>
      <c r="S88" s="5"/>
      <c r="T88" s="5"/>
      <c r="U88" s="5"/>
      <c r="V88" s="5"/>
      <c r="W88" s="5"/>
      <c r="X88" s="5"/>
      <c r="Y88" s="5"/>
      <c r="Z88" s="5"/>
      <c r="AA88" s="5"/>
      <c r="AB88" s="5"/>
      <c r="AC88" s="5"/>
      <c r="AD88" s="4"/>
      <c r="AE88" s="5"/>
    </row>
    <row r="89" spans="1:31" ht="15.75" customHeight="1">
      <c r="A89" s="178"/>
      <c r="B89" s="62" t="s">
        <v>51</v>
      </c>
      <c r="C89" s="58"/>
      <c r="D89" s="59">
        <v>0</v>
      </c>
      <c r="E89" s="59">
        <v>0</v>
      </c>
      <c r="F89" s="59">
        <v>0</v>
      </c>
      <c r="G89" s="59">
        <v>0</v>
      </c>
      <c r="H89" s="59">
        <v>10</v>
      </c>
      <c r="I89" s="59">
        <v>40</v>
      </c>
      <c r="J89" s="59">
        <v>60</v>
      </c>
      <c r="K89" s="59">
        <v>60</v>
      </c>
      <c r="L89" s="59">
        <v>60</v>
      </c>
      <c r="M89" s="178"/>
      <c r="N89" s="5"/>
      <c r="O89" s="5"/>
      <c r="P89" s="5"/>
      <c r="Q89" s="5"/>
      <c r="R89" s="5"/>
      <c r="S89" s="5"/>
      <c r="T89" s="5"/>
      <c r="U89" s="5"/>
      <c r="V89" s="5"/>
      <c r="W89" s="5"/>
      <c r="X89" s="5"/>
      <c r="Y89" s="5"/>
      <c r="Z89" s="5"/>
      <c r="AA89" s="5"/>
      <c r="AB89" s="5"/>
      <c r="AC89" s="5"/>
      <c r="AD89" s="4"/>
      <c r="AE89" s="5"/>
    </row>
    <row r="90" spans="1:31" ht="15.75" customHeight="1">
      <c r="A90" s="178"/>
      <c r="B90" s="62" t="s">
        <v>52</v>
      </c>
      <c r="C90" s="58"/>
      <c r="D90" s="59">
        <v>0</v>
      </c>
      <c r="E90" s="59">
        <v>0</v>
      </c>
      <c r="F90" s="59">
        <v>0</v>
      </c>
      <c r="G90" s="59">
        <v>0</v>
      </c>
      <c r="H90" s="59">
        <v>10</v>
      </c>
      <c r="I90" s="59">
        <v>10</v>
      </c>
      <c r="J90" s="59">
        <v>60</v>
      </c>
      <c r="K90" s="59">
        <v>60</v>
      </c>
      <c r="L90" s="59">
        <v>60</v>
      </c>
      <c r="M90" s="178"/>
      <c r="N90" s="5"/>
      <c r="O90" s="5"/>
      <c r="P90" s="5"/>
      <c r="Q90" s="5"/>
      <c r="R90" s="5"/>
      <c r="S90" s="5"/>
      <c r="T90" s="5"/>
      <c r="U90" s="5"/>
      <c r="V90" s="5"/>
      <c r="W90" s="5"/>
      <c r="X90" s="5"/>
      <c r="Y90" s="5"/>
      <c r="Z90" s="5"/>
      <c r="AA90" s="5"/>
      <c r="AB90" s="5"/>
      <c r="AC90" s="5"/>
      <c r="AD90" s="4"/>
      <c r="AE90" s="5"/>
    </row>
    <row r="91" spans="1:31" ht="15.75" customHeight="1">
      <c r="A91" s="178"/>
      <c r="B91" s="62" t="s">
        <v>53</v>
      </c>
      <c r="C91" s="58"/>
      <c r="D91" s="59">
        <v>0</v>
      </c>
      <c r="E91" s="59">
        <v>0</v>
      </c>
      <c r="F91" s="59">
        <v>0</v>
      </c>
      <c r="G91" s="59">
        <v>0</v>
      </c>
      <c r="H91" s="59">
        <v>10</v>
      </c>
      <c r="I91" s="59">
        <v>10</v>
      </c>
      <c r="J91" s="59">
        <v>20</v>
      </c>
      <c r="K91" s="59">
        <v>60</v>
      </c>
      <c r="L91" s="59">
        <v>60</v>
      </c>
      <c r="M91" s="178"/>
      <c r="N91" s="5"/>
      <c r="O91" s="5"/>
      <c r="P91" s="5"/>
      <c r="Q91" s="5"/>
      <c r="R91" s="5"/>
      <c r="S91" s="5"/>
      <c r="T91" s="5"/>
      <c r="U91" s="5"/>
      <c r="V91" s="5"/>
      <c r="W91" s="5"/>
      <c r="X91" s="5"/>
      <c r="Y91" s="5"/>
      <c r="Z91" s="5"/>
      <c r="AA91" s="5"/>
      <c r="AB91" s="5"/>
      <c r="AC91" s="5"/>
      <c r="AD91" s="4"/>
      <c r="AE91" s="5"/>
    </row>
    <row r="92" spans="1:31" ht="15.75" customHeight="1">
      <c r="A92" s="178"/>
      <c r="B92" s="174" t="s">
        <v>122</v>
      </c>
      <c r="C92" s="175"/>
      <c r="D92" s="12" t="s">
        <v>5</v>
      </c>
      <c r="E92" s="12">
        <v>2017</v>
      </c>
      <c r="F92" s="12">
        <v>2018</v>
      </c>
      <c r="G92" s="12">
        <v>2019</v>
      </c>
      <c r="H92" s="12">
        <v>2020</v>
      </c>
      <c r="I92" s="12">
        <v>2021</v>
      </c>
      <c r="J92" s="12">
        <v>2022</v>
      </c>
      <c r="K92" s="12">
        <v>2023</v>
      </c>
      <c r="L92" s="14" t="s">
        <v>114</v>
      </c>
      <c r="M92" s="178"/>
      <c r="N92" s="5"/>
      <c r="O92" s="5"/>
      <c r="P92" s="5"/>
      <c r="Q92" s="5"/>
      <c r="R92" s="5"/>
      <c r="S92" s="5"/>
      <c r="T92" s="5"/>
      <c r="U92" s="5"/>
      <c r="V92" s="5"/>
      <c r="W92" s="5"/>
      <c r="X92" s="5"/>
      <c r="Y92" s="5"/>
      <c r="Z92" s="5"/>
      <c r="AA92" s="5"/>
      <c r="AB92" s="5"/>
      <c r="AC92" s="5"/>
      <c r="AD92" s="5"/>
      <c r="AE92" s="5"/>
    </row>
    <row r="93" spans="1:31" ht="15.75" customHeight="1">
      <c r="A93" s="178"/>
      <c r="B93" s="26"/>
      <c r="C93" s="105" t="s">
        <v>7</v>
      </c>
      <c r="D93" s="28" t="s">
        <v>123</v>
      </c>
      <c r="E93" s="28" t="s">
        <v>124</v>
      </c>
      <c r="F93" s="28" t="s">
        <v>124</v>
      </c>
      <c r="G93" s="28" t="s">
        <v>124</v>
      </c>
      <c r="H93" s="28" t="s">
        <v>124</v>
      </c>
      <c r="I93" s="28" t="s">
        <v>124</v>
      </c>
      <c r="J93" s="28" t="s">
        <v>124</v>
      </c>
      <c r="K93" s="28" t="s">
        <v>124</v>
      </c>
      <c r="L93" s="28" t="s">
        <v>124</v>
      </c>
      <c r="M93" s="178"/>
      <c r="N93" s="18"/>
      <c r="O93" s="18"/>
      <c r="P93" s="18"/>
      <c r="Q93" s="18"/>
      <c r="R93" s="18"/>
      <c r="S93" s="18"/>
      <c r="T93" s="18"/>
      <c r="U93" s="18"/>
      <c r="V93" s="18"/>
      <c r="W93" s="18"/>
      <c r="X93" s="18"/>
      <c r="Y93" s="18"/>
      <c r="Z93" s="18"/>
      <c r="AA93" s="18"/>
      <c r="AB93" s="18"/>
      <c r="AC93" s="18"/>
      <c r="AD93" s="18"/>
      <c r="AE93" s="18"/>
    </row>
    <row r="94" spans="1:31" ht="15.75" customHeight="1">
      <c r="A94" s="178"/>
      <c r="B94" s="181" t="s">
        <v>125</v>
      </c>
      <c r="C94" s="19" t="s">
        <v>18</v>
      </c>
      <c r="D94" s="23" t="s">
        <v>123</v>
      </c>
      <c r="E94" s="23" t="s">
        <v>124</v>
      </c>
      <c r="F94" s="23" t="s">
        <v>124</v>
      </c>
      <c r="G94" s="23" t="s">
        <v>126</v>
      </c>
      <c r="H94" s="23" t="s">
        <v>124</v>
      </c>
      <c r="I94" s="23" t="s">
        <v>124</v>
      </c>
      <c r="J94" s="23" t="s">
        <v>124</v>
      </c>
      <c r="K94" s="23" t="s">
        <v>124</v>
      </c>
      <c r="L94" s="23" t="s">
        <v>124</v>
      </c>
      <c r="M94" s="178"/>
      <c r="N94" s="5"/>
      <c r="O94" s="5"/>
      <c r="P94" s="5"/>
      <c r="Q94" s="5"/>
      <c r="R94" s="5"/>
      <c r="S94" s="5"/>
      <c r="T94" s="5"/>
      <c r="U94" s="5"/>
      <c r="V94" s="5"/>
      <c r="W94" s="5"/>
      <c r="X94" s="5"/>
      <c r="Y94" s="5"/>
      <c r="Z94" s="5"/>
      <c r="AA94" s="5"/>
      <c r="AB94" s="5"/>
      <c r="AC94" s="5"/>
      <c r="AD94" s="5"/>
      <c r="AE94" s="5"/>
    </row>
    <row r="95" spans="1:31" ht="15.75" customHeight="1">
      <c r="A95" s="178"/>
      <c r="B95" s="169"/>
      <c r="C95" s="19" t="s">
        <v>28</v>
      </c>
      <c r="D95" s="34">
        <v>0</v>
      </c>
      <c r="E95" s="23" t="s">
        <v>127</v>
      </c>
      <c r="F95" s="23" t="s">
        <v>128</v>
      </c>
      <c r="G95" s="99">
        <v>1270</v>
      </c>
      <c r="H95" s="23">
        <v>0</v>
      </c>
      <c r="I95" s="23">
        <v>0</v>
      </c>
      <c r="J95" s="23">
        <v>0</v>
      </c>
      <c r="K95" s="23">
        <v>0</v>
      </c>
      <c r="L95" s="23">
        <v>0</v>
      </c>
      <c r="M95" s="178"/>
      <c r="N95" s="5"/>
      <c r="O95" s="5"/>
      <c r="P95" s="5"/>
      <c r="Q95" s="5"/>
      <c r="R95" s="5"/>
      <c r="S95" s="5"/>
      <c r="T95" s="5"/>
      <c r="U95" s="5"/>
      <c r="V95" s="5"/>
      <c r="W95" s="5"/>
      <c r="X95" s="5"/>
      <c r="Y95" s="5"/>
      <c r="Z95" s="5"/>
      <c r="AA95" s="5"/>
      <c r="AB95" s="5"/>
      <c r="AC95" s="5"/>
      <c r="AD95" s="5"/>
      <c r="AE95" s="5"/>
    </row>
    <row r="96" spans="1:31" ht="15.75" customHeight="1">
      <c r="A96" s="178"/>
      <c r="B96" s="169"/>
      <c r="C96" s="23"/>
      <c r="D96" s="182" t="s">
        <v>32</v>
      </c>
      <c r="E96" s="183"/>
      <c r="F96" s="183"/>
      <c r="G96" s="183"/>
      <c r="H96" s="183"/>
      <c r="I96" s="183"/>
      <c r="J96" s="183"/>
      <c r="K96" s="183"/>
      <c r="L96" s="184"/>
      <c r="M96" s="178"/>
      <c r="N96" s="5"/>
      <c r="O96" s="5"/>
      <c r="P96" s="5"/>
      <c r="Q96" s="5"/>
      <c r="R96" s="5"/>
      <c r="S96" s="5"/>
      <c r="T96" s="5"/>
      <c r="U96" s="5"/>
      <c r="V96" s="5"/>
      <c r="W96" s="5"/>
      <c r="X96" s="5"/>
      <c r="Y96" s="5"/>
      <c r="Z96" s="5"/>
      <c r="AA96" s="5"/>
      <c r="AB96" s="5"/>
      <c r="AC96" s="5"/>
      <c r="AD96" s="5"/>
      <c r="AE96" s="5"/>
    </row>
    <row r="97" spans="1:31" ht="15.75" customHeight="1">
      <c r="A97" s="178"/>
      <c r="B97" s="170"/>
      <c r="C97" s="23"/>
      <c r="D97" s="187" t="s">
        <v>129</v>
      </c>
      <c r="E97" s="183"/>
      <c r="F97" s="183"/>
      <c r="G97" s="183"/>
      <c r="H97" s="183"/>
      <c r="I97" s="183"/>
      <c r="J97" s="183"/>
      <c r="K97" s="183"/>
      <c r="L97" s="184"/>
      <c r="M97" s="178"/>
      <c r="N97" s="5"/>
      <c r="O97" s="5"/>
      <c r="P97" s="5"/>
      <c r="Q97" s="5"/>
      <c r="R97" s="5"/>
      <c r="S97" s="5"/>
      <c r="T97" s="5"/>
      <c r="U97" s="5"/>
      <c r="V97" s="5"/>
      <c r="W97" s="5"/>
      <c r="X97" s="5"/>
      <c r="Y97" s="5"/>
      <c r="Z97" s="5"/>
      <c r="AA97" s="5"/>
      <c r="AB97" s="5"/>
      <c r="AC97" s="5"/>
      <c r="AD97" s="5"/>
      <c r="AE97" s="5"/>
    </row>
    <row r="98" spans="1:31" ht="15.75" customHeight="1">
      <c r="A98" s="178"/>
      <c r="B98" s="62" t="s">
        <v>49</v>
      </c>
      <c r="C98" s="58"/>
      <c r="D98" s="59">
        <v>0</v>
      </c>
      <c r="E98" s="59">
        <v>75</v>
      </c>
      <c r="F98" s="59">
        <v>110</v>
      </c>
      <c r="G98" s="100">
        <v>320</v>
      </c>
      <c r="H98" s="59">
        <v>0</v>
      </c>
      <c r="I98" s="59">
        <v>0</v>
      </c>
      <c r="J98" s="59">
        <v>0</v>
      </c>
      <c r="K98" s="59">
        <v>0</v>
      </c>
      <c r="L98" s="59">
        <v>0</v>
      </c>
      <c r="M98" s="178"/>
      <c r="N98" s="5"/>
      <c r="O98" s="5"/>
      <c r="P98" s="5"/>
      <c r="Q98" s="5"/>
      <c r="R98" s="5"/>
      <c r="S98" s="5"/>
      <c r="T98" s="5"/>
      <c r="U98" s="5"/>
      <c r="V98" s="5"/>
      <c r="W98" s="5"/>
      <c r="X98" s="5"/>
      <c r="Y98" s="5"/>
      <c r="Z98" s="5"/>
      <c r="AA98" s="5"/>
      <c r="AB98" s="5"/>
      <c r="AC98" s="5"/>
      <c r="AD98" s="4"/>
      <c r="AE98" s="5"/>
    </row>
    <row r="99" spans="1:31" ht="15.75" customHeight="1">
      <c r="A99" s="178"/>
      <c r="B99" s="62" t="s">
        <v>50</v>
      </c>
      <c r="C99" s="58"/>
      <c r="D99" s="59" t="s">
        <v>123</v>
      </c>
      <c r="E99" s="59">
        <v>625</v>
      </c>
      <c r="F99" s="59">
        <v>1160</v>
      </c>
      <c r="G99" s="100">
        <v>929</v>
      </c>
      <c r="H99" s="59">
        <v>0</v>
      </c>
      <c r="I99" s="59">
        <v>0</v>
      </c>
      <c r="J99" s="59">
        <v>0</v>
      </c>
      <c r="K99" s="59">
        <v>0</v>
      </c>
      <c r="L99" s="59">
        <v>0</v>
      </c>
      <c r="M99" s="178"/>
      <c r="N99" s="5"/>
      <c r="O99" s="5"/>
      <c r="P99" s="5"/>
      <c r="Q99" s="5"/>
      <c r="R99" s="5"/>
      <c r="S99" s="5"/>
      <c r="T99" s="5"/>
      <c r="U99" s="5"/>
      <c r="V99" s="5"/>
      <c r="W99" s="5"/>
      <c r="X99" s="5"/>
      <c r="Y99" s="5"/>
      <c r="Z99" s="5"/>
      <c r="AA99" s="5"/>
      <c r="AB99" s="5"/>
      <c r="AC99" s="5"/>
      <c r="AD99" s="4"/>
      <c r="AE99" s="5"/>
    </row>
    <row r="100" spans="1:31" ht="15.75" customHeight="1">
      <c r="A100" s="178"/>
      <c r="B100" s="62" t="s">
        <v>51</v>
      </c>
      <c r="C100" s="58"/>
      <c r="D100" s="59">
        <v>0</v>
      </c>
      <c r="E100" s="59">
        <v>0</v>
      </c>
      <c r="F100" s="59">
        <v>0</v>
      </c>
      <c r="G100" s="100">
        <v>21</v>
      </c>
      <c r="H100" s="59">
        <v>0</v>
      </c>
      <c r="I100" s="59">
        <v>0</v>
      </c>
      <c r="J100" s="59">
        <v>0</v>
      </c>
      <c r="K100" s="59">
        <v>0</v>
      </c>
      <c r="L100" s="59">
        <v>0</v>
      </c>
      <c r="M100" s="178"/>
      <c r="N100" s="5"/>
      <c r="O100" s="5"/>
      <c r="P100" s="5"/>
      <c r="Q100" s="5"/>
      <c r="R100" s="5"/>
      <c r="S100" s="5"/>
      <c r="T100" s="5"/>
      <c r="U100" s="5"/>
      <c r="V100" s="5"/>
      <c r="W100" s="5"/>
      <c r="X100" s="5"/>
      <c r="Y100" s="5"/>
      <c r="Z100" s="5"/>
      <c r="AA100" s="5"/>
      <c r="AB100" s="5"/>
      <c r="AC100" s="5"/>
      <c r="AD100" s="4"/>
      <c r="AE100" s="5"/>
    </row>
    <row r="101" spans="1:31" ht="15.75" customHeight="1">
      <c r="A101" s="178"/>
      <c r="B101" s="62" t="s">
        <v>52</v>
      </c>
      <c r="C101" s="58"/>
      <c r="D101" s="59">
        <v>0</v>
      </c>
      <c r="E101" s="59">
        <v>0</v>
      </c>
      <c r="F101" s="59">
        <v>0</v>
      </c>
      <c r="G101" s="59">
        <v>0</v>
      </c>
      <c r="H101" s="59">
        <v>0</v>
      </c>
      <c r="I101" s="59">
        <v>0</v>
      </c>
      <c r="J101" s="59">
        <v>0</v>
      </c>
      <c r="K101" s="59">
        <v>0</v>
      </c>
      <c r="L101" s="59">
        <v>0</v>
      </c>
      <c r="M101" s="178"/>
      <c r="N101" s="5"/>
      <c r="O101" s="5"/>
      <c r="P101" s="5"/>
      <c r="Q101" s="5"/>
      <c r="R101" s="5"/>
      <c r="S101" s="5"/>
      <c r="T101" s="5"/>
      <c r="U101" s="5"/>
      <c r="V101" s="5"/>
      <c r="W101" s="5"/>
      <c r="X101" s="5"/>
      <c r="Y101" s="5"/>
      <c r="Z101" s="5"/>
      <c r="AA101" s="5"/>
      <c r="AB101" s="5"/>
      <c r="AC101" s="5"/>
      <c r="AD101" s="4"/>
      <c r="AE101" s="5"/>
    </row>
    <row r="102" spans="1:31" ht="15.75" customHeight="1">
      <c r="A102" s="178"/>
      <c r="B102" s="62" t="s">
        <v>53</v>
      </c>
      <c r="C102" s="58"/>
      <c r="D102" s="59">
        <v>0</v>
      </c>
      <c r="E102" s="59">
        <v>0</v>
      </c>
      <c r="F102" s="59">
        <v>0</v>
      </c>
      <c r="G102" s="59">
        <v>0</v>
      </c>
      <c r="H102" s="59">
        <v>0</v>
      </c>
      <c r="I102" s="59">
        <v>0</v>
      </c>
      <c r="J102" s="59">
        <v>0</v>
      </c>
      <c r="K102" s="59">
        <v>0</v>
      </c>
      <c r="L102" s="59">
        <v>0</v>
      </c>
      <c r="M102" s="178"/>
      <c r="N102" s="5"/>
      <c r="O102" s="5"/>
      <c r="P102" s="5"/>
      <c r="Q102" s="5"/>
      <c r="R102" s="5"/>
      <c r="S102" s="5"/>
      <c r="T102" s="5"/>
      <c r="U102" s="5"/>
      <c r="V102" s="5"/>
      <c r="W102" s="5"/>
      <c r="X102" s="5"/>
      <c r="Y102" s="5"/>
      <c r="Z102" s="5"/>
      <c r="AA102" s="5"/>
      <c r="AB102" s="5"/>
      <c r="AC102" s="5"/>
      <c r="AD102" s="4"/>
      <c r="AE102" s="5"/>
    </row>
    <row r="103" spans="1:31" ht="15.75" customHeight="1">
      <c r="A103" s="178"/>
      <c r="B103" s="174" t="s">
        <v>130</v>
      </c>
      <c r="C103" s="175"/>
      <c r="D103" s="12" t="s">
        <v>5</v>
      </c>
      <c r="E103" s="12">
        <v>2017</v>
      </c>
      <c r="F103" s="12" t="s">
        <v>131</v>
      </c>
      <c r="G103" s="12">
        <v>2019</v>
      </c>
      <c r="H103" s="12">
        <v>2020</v>
      </c>
      <c r="I103" s="12">
        <v>2021</v>
      </c>
      <c r="J103" s="12">
        <v>2022</v>
      </c>
      <c r="K103" s="12">
        <v>2023</v>
      </c>
      <c r="L103" s="14" t="s">
        <v>55</v>
      </c>
      <c r="M103" s="178"/>
      <c r="N103" s="5"/>
      <c r="O103" s="5"/>
      <c r="P103" s="5"/>
      <c r="Q103" s="5"/>
      <c r="R103" s="5"/>
      <c r="S103" s="5"/>
      <c r="T103" s="5"/>
      <c r="U103" s="5"/>
      <c r="V103" s="5"/>
      <c r="W103" s="5"/>
      <c r="X103" s="5"/>
      <c r="Y103" s="5"/>
      <c r="Z103" s="5"/>
      <c r="AA103" s="5"/>
      <c r="AB103" s="5"/>
      <c r="AC103" s="5"/>
      <c r="AD103" s="5"/>
      <c r="AE103" s="5"/>
    </row>
    <row r="104" spans="1:31" ht="15.75" customHeight="1">
      <c r="A104" s="178"/>
      <c r="B104" s="64"/>
      <c r="C104" s="105" t="s">
        <v>7</v>
      </c>
      <c r="D104" s="28">
        <v>0</v>
      </c>
      <c r="E104" s="28">
        <v>2</v>
      </c>
      <c r="F104" s="28">
        <v>2</v>
      </c>
      <c r="G104" s="28">
        <v>2</v>
      </c>
      <c r="H104" s="28">
        <v>5</v>
      </c>
      <c r="I104" s="28">
        <v>4</v>
      </c>
      <c r="J104" s="28">
        <v>5</v>
      </c>
      <c r="K104" s="28">
        <v>5</v>
      </c>
      <c r="L104" s="28">
        <v>5</v>
      </c>
      <c r="M104" s="178"/>
      <c r="N104" s="18"/>
      <c r="O104" s="18"/>
      <c r="P104" s="18"/>
      <c r="Q104" s="18"/>
      <c r="R104" s="18"/>
      <c r="S104" s="18"/>
      <c r="T104" s="18"/>
      <c r="U104" s="18"/>
      <c r="V104" s="18"/>
      <c r="W104" s="18"/>
      <c r="X104" s="18"/>
      <c r="Y104" s="18"/>
      <c r="Z104" s="18"/>
      <c r="AA104" s="18"/>
      <c r="AB104" s="18"/>
      <c r="AC104" s="18"/>
      <c r="AD104" s="18"/>
      <c r="AE104" s="18"/>
    </row>
    <row r="105" spans="1:31" ht="15.75" customHeight="1">
      <c r="A105" s="178"/>
      <c r="B105" s="197" t="s">
        <v>132</v>
      </c>
      <c r="C105" s="19" t="s">
        <v>18</v>
      </c>
      <c r="D105" s="23">
        <v>0</v>
      </c>
      <c r="E105" s="23">
        <v>2</v>
      </c>
      <c r="F105" s="23">
        <v>2</v>
      </c>
      <c r="G105" s="23">
        <v>2</v>
      </c>
      <c r="H105" s="23">
        <v>5</v>
      </c>
      <c r="I105" s="23">
        <v>4</v>
      </c>
      <c r="J105" s="23">
        <v>5</v>
      </c>
      <c r="K105" s="23">
        <v>5</v>
      </c>
      <c r="L105" s="23">
        <v>5</v>
      </c>
      <c r="M105" s="178"/>
      <c r="N105" s="5"/>
      <c r="O105" s="5"/>
      <c r="P105" s="5"/>
      <c r="Q105" s="5"/>
      <c r="R105" s="5"/>
      <c r="S105" s="5"/>
      <c r="T105" s="5"/>
      <c r="U105" s="5"/>
      <c r="V105" s="5"/>
      <c r="W105" s="5"/>
      <c r="X105" s="5"/>
      <c r="Y105" s="5"/>
      <c r="Z105" s="5"/>
      <c r="AA105" s="5"/>
      <c r="AB105" s="5"/>
      <c r="AC105" s="5"/>
      <c r="AD105" s="5"/>
      <c r="AE105" s="5"/>
    </row>
    <row r="106" spans="1:31" ht="192">
      <c r="A106" s="178"/>
      <c r="B106" s="169"/>
      <c r="C106" s="19" t="s">
        <v>28</v>
      </c>
      <c r="D106" s="34">
        <v>0</v>
      </c>
      <c r="E106" s="23" t="s">
        <v>133</v>
      </c>
      <c r="F106" s="23" t="s">
        <v>134</v>
      </c>
      <c r="G106" s="23" t="s">
        <v>135</v>
      </c>
      <c r="H106" s="23">
        <v>0</v>
      </c>
      <c r="I106" s="23">
        <v>0</v>
      </c>
      <c r="J106" s="23">
        <v>0</v>
      </c>
      <c r="K106" s="23">
        <v>0</v>
      </c>
      <c r="L106" s="23">
        <v>0</v>
      </c>
      <c r="M106" s="178"/>
      <c r="N106" s="5"/>
      <c r="O106" s="5"/>
      <c r="P106" s="5"/>
      <c r="Q106" s="5"/>
      <c r="R106" s="5"/>
      <c r="S106" s="5"/>
      <c r="T106" s="5"/>
      <c r="U106" s="5"/>
      <c r="V106" s="5"/>
      <c r="W106" s="5"/>
      <c r="X106" s="5"/>
      <c r="Y106" s="5"/>
      <c r="Z106" s="5"/>
      <c r="AA106" s="5"/>
      <c r="AB106" s="5"/>
      <c r="AC106" s="5"/>
      <c r="AD106" s="5"/>
      <c r="AE106" s="5"/>
    </row>
    <row r="107" spans="1:31" ht="15.75" customHeight="1">
      <c r="A107" s="178"/>
      <c r="B107" s="169"/>
      <c r="C107" s="23"/>
      <c r="D107" s="182" t="s">
        <v>32</v>
      </c>
      <c r="E107" s="183"/>
      <c r="F107" s="183"/>
      <c r="G107" s="183"/>
      <c r="H107" s="183"/>
      <c r="I107" s="183"/>
      <c r="J107" s="183"/>
      <c r="K107" s="183"/>
      <c r="L107" s="184"/>
      <c r="M107" s="178"/>
      <c r="N107" s="5"/>
      <c r="O107" s="5"/>
      <c r="P107" s="5"/>
      <c r="Q107" s="5"/>
      <c r="R107" s="5"/>
      <c r="S107" s="5"/>
      <c r="T107" s="5"/>
      <c r="U107" s="5"/>
      <c r="V107" s="5"/>
      <c r="W107" s="5"/>
      <c r="X107" s="5"/>
      <c r="Y107" s="5"/>
      <c r="Z107" s="5"/>
      <c r="AA107" s="5"/>
      <c r="AB107" s="5"/>
      <c r="AC107" s="5"/>
      <c r="AD107" s="5"/>
      <c r="AE107" s="5"/>
    </row>
    <row r="108" spans="1:31" ht="15.75" customHeight="1">
      <c r="A108" s="178"/>
      <c r="B108" s="170"/>
      <c r="C108" s="23"/>
      <c r="D108" s="187" t="s">
        <v>136</v>
      </c>
      <c r="E108" s="183"/>
      <c r="F108" s="183"/>
      <c r="G108" s="183"/>
      <c r="H108" s="183"/>
      <c r="I108" s="183"/>
      <c r="J108" s="183"/>
      <c r="K108" s="183"/>
      <c r="L108" s="184"/>
      <c r="M108" s="178"/>
      <c r="N108" s="5"/>
      <c r="O108" s="5"/>
      <c r="P108" s="5"/>
      <c r="Q108" s="5"/>
      <c r="R108" s="5"/>
      <c r="S108" s="5"/>
      <c r="T108" s="5"/>
      <c r="U108" s="5"/>
      <c r="V108" s="5"/>
      <c r="W108" s="5"/>
      <c r="X108" s="5"/>
      <c r="Y108" s="5"/>
      <c r="Z108" s="5"/>
      <c r="AA108" s="5"/>
      <c r="AB108" s="5"/>
      <c r="AC108" s="5"/>
      <c r="AD108" s="5"/>
      <c r="AE108" s="5"/>
    </row>
    <row r="109" spans="1:31" ht="15.75" customHeight="1">
      <c r="A109" s="178"/>
      <c r="B109" s="70" t="s">
        <v>137</v>
      </c>
      <c r="C109" s="58"/>
      <c r="D109" s="59">
        <v>0</v>
      </c>
      <c r="E109" s="59">
        <v>0</v>
      </c>
      <c r="F109" s="59">
        <v>0</v>
      </c>
      <c r="G109" s="59">
        <v>1</v>
      </c>
      <c r="H109" s="59">
        <v>1</v>
      </c>
      <c r="I109" s="59">
        <v>1</v>
      </c>
      <c r="J109" s="59">
        <v>1</v>
      </c>
      <c r="K109" s="59">
        <v>1</v>
      </c>
      <c r="L109" s="59">
        <v>1</v>
      </c>
      <c r="M109" s="178"/>
      <c r="N109" s="5"/>
      <c r="O109" s="5"/>
      <c r="P109" s="5"/>
      <c r="Q109" s="5"/>
      <c r="R109" s="5"/>
      <c r="S109" s="5"/>
      <c r="T109" s="5"/>
      <c r="U109" s="5"/>
      <c r="V109" s="5"/>
      <c r="W109" s="5"/>
      <c r="X109" s="5"/>
      <c r="Y109" s="5"/>
      <c r="Z109" s="5"/>
      <c r="AA109" s="5"/>
      <c r="AB109" s="5"/>
      <c r="AC109" s="5"/>
      <c r="AD109" s="4"/>
      <c r="AE109" s="5"/>
    </row>
    <row r="110" spans="1:31" ht="15.75" customHeight="1">
      <c r="A110" s="178"/>
      <c r="B110" s="70" t="s">
        <v>62</v>
      </c>
      <c r="C110" s="58"/>
      <c r="D110" s="59">
        <v>0</v>
      </c>
      <c r="E110" s="59">
        <v>1</v>
      </c>
      <c r="F110" s="59">
        <v>0</v>
      </c>
      <c r="G110" s="59">
        <v>1</v>
      </c>
      <c r="H110" s="59">
        <v>1</v>
      </c>
      <c r="I110" s="59">
        <v>0</v>
      </c>
      <c r="J110" s="59">
        <v>1</v>
      </c>
      <c r="K110" s="59">
        <v>1</v>
      </c>
      <c r="L110" s="59">
        <v>1</v>
      </c>
      <c r="M110" s="178"/>
      <c r="N110" s="5"/>
      <c r="O110" s="5"/>
      <c r="P110" s="5"/>
      <c r="Q110" s="5"/>
      <c r="R110" s="5"/>
      <c r="S110" s="5"/>
      <c r="T110" s="5"/>
      <c r="U110" s="5"/>
      <c r="V110" s="5"/>
      <c r="W110" s="5"/>
      <c r="X110" s="5"/>
      <c r="Y110" s="5"/>
      <c r="Z110" s="5"/>
      <c r="AA110" s="5"/>
      <c r="AB110" s="5"/>
      <c r="AC110" s="5"/>
      <c r="AD110" s="4"/>
      <c r="AE110" s="5"/>
    </row>
    <row r="111" spans="1:31" ht="15.75" customHeight="1">
      <c r="A111" s="178"/>
      <c r="B111" s="70" t="s">
        <v>63</v>
      </c>
      <c r="C111" s="58"/>
      <c r="D111" s="59">
        <v>0</v>
      </c>
      <c r="E111" s="59">
        <v>1</v>
      </c>
      <c r="F111" s="59">
        <v>1</v>
      </c>
      <c r="G111" s="59">
        <v>1</v>
      </c>
      <c r="H111" s="59">
        <v>1</v>
      </c>
      <c r="I111" s="59">
        <v>1</v>
      </c>
      <c r="J111" s="59">
        <v>1</v>
      </c>
      <c r="K111" s="59">
        <v>1</v>
      </c>
      <c r="L111" s="59">
        <v>1</v>
      </c>
      <c r="M111" s="178"/>
      <c r="N111" s="5"/>
      <c r="O111" s="5"/>
      <c r="P111" s="5"/>
      <c r="Q111" s="5"/>
      <c r="R111" s="5"/>
      <c r="S111" s="5"/>
      <c r="T111" s="5"/>
      <c r="U111" s="5"/>
      <c r="V111" s="5"/>
      <c r="W111" s="5"/>
      <c r="X111" s="5"/>
      <c r="Y111" s="5"/>
      <c r="Z111" s="5"/>
      <c r="AA111" s="5"/>
      <c r="AB111" s="5"/>
      <c r="AC111" s="5"/>
      <c r="AD111" s="4"/>
      <c r="AE111" s="5"/>
    </row>
    <row r="112" spans="1:31" ht="15.75" customHeight="1">
      <c r="A112" s="178"/>
      <c r="B112" s="70" t="s">
        <v>64</v>
      </c>
      <c r="C112" s="58"/>
      <c r="D112" s="59">
        <v>0</v>
      </c>
      <c r="E112" s="59">
        <v>0</v>
      </c>
      <c r="F112" s="59">
        <v>0</v>
      </c>
      <c r="G112" s="59">
        <v>1</v>
      </c>
      <c r="H112" s="59">
        <v>1</v>
      </c>
      <c r="I112" s="59">
        <v>1</v>
      </c>
      <c r="J112" s="59">
        <v>1</v>
      </c>
      <c r="K112" s="59">
        <v>1</v>
      </c>
      <c r="L112" s="59">
        <v>1</v>
      </c>
      <c r="M112" s="178"/>
      <c r="N112" s="5"/>
      <c r="O112" s="5"/>
      <c r="P112" s="5"/>
      <c r="Q112" s="5"/>
      <c r="R112" s="5"/>
      <c r="S112" s="5"/>
      <c r="T112" s="5"/>
      <c r="U112" s="5"/>
      <c r="V112" s="5"/>
      <c r="W112" s="5"/>
      <c r="X112" s="5"/>
      <c r="Y112" s="5"/>
      <c r="Z112" s="5"/>
      <c r="AA112" s="5"/>
      <c r="AB112" s="5"/>
      <c r="AC112" s="5"/>
      <c r="AD112" s="4"/>
      <c r="AE112" s="5"/>
    </row>
    <row r="113" spans="1:31" ht="15.75" customHeight="1">
      <c r="A113" s="178"/>
      <c r="B113" s="70" t="s">
        <v>65</v>
      </c>
      <c r="C113" s="58"/>
      <c r="D113" s="59">
        <v>0</v>
      </c>
      <c r="E113" s="59">
        <v>0</v>
      </c>
      <c r="F113" s="59">
        <v>1</v>
      </c>
      <c r="G113" s="59">
        <v>2</v>
      </c>
      <c r="H113" s="59">
        <v>1</v>
      </c>
      <c r="I113" s="59">
        <v>1</v>
      </c>
      <c r="J113" s="59">
        <v>1</v>
      </c>
      <c r="K113" s="59">
        <v>1</v>
      </c>
      <c r="L113" s="59">
        <v>1</v>
      </c>
      <c r="M113" s="178"/>
      <c r="N113" s="5"/>
      <c r="O113" s="5"/>
      <c r="P113" s="5"/>
      <c r="Q113" s="5"/>
      <c r="R113" s="5"/>
      <c r="S113" s="5"/>
      <c r="T113" s="5"/>
      <c r="U113" s="5"/>
      <c r="V113" s="5"/>
      <c r="W113" s="5"/>
      <c r="X113" s="5"/>
      <c r="Y113" s="5"/>
      <c r="Z113" s="5"/>
      <c r="AA113" s="5"/>
      <c r="AB113" s="5"/>
      <c r="AC113" s="5"/>
      <c r="AD113" s="4"/>
      <c r="AE113" s="5"/>
    </row>
    <row r="114" spans="1:31" ht="15.75" customHeight="1">
      <c r="A114" s="179"/>
      <c r="B114" s="71" t="s">
        <v>138</v>
      </c>
      <c r="C114" s="72"/>
      <c r="D114" s="59">
        <v>0</v>
      </c>
      <c r="E114" s="59">
        <v>0</v>
      </c>
      <c r="F114" s="59">
        <v>0</v>
      </c>
      <c r="G114" s="59">
        <v>1</v>
      </c>
      <c r="H114" s="59">
        <v>1</v>
      </c>
      <c r="I114" s="59">
        <v>0</v>
      </c>
      <c r="J114" s="59">
        <v>0</v>
      </c>
      <c r="K114" s="59">
        <v>0</v>
      </c>
      <c r="L114" s="59">
        <v>0</v>
      </c>
      <c r="M114" s="179"/>
      <c r="N114" s="5"/>
      <c r="O114" s="5"/>
      <c r="P114" s="5"/>
      <c r="Q114" s="5"/>
      <c r="R114" s="5"/>
      <c r="S114" s="5"/>
      <c r="T114" s="5"/>
      <c r="U114" s="5"/>
      <c r="V114" s="5"/>
      <c r="W114" s="5"/>
      <c r="X114" s="5"/>
      <c r="Y114" s="5"/>
      <c r="Z114" s="5"/>
      <c r="AA114" s="5"/>
      <c r="AB114" s="5"/>
      <c r="AC114" s="5"/>
      <c r="AD114" s="4"/>
      <c r="AE114" s="5"/>
    </row>
    <row r="115" spans="1:31" ht="15.75" customHeight="1">
      <c r="A115" s="73"/>
      <c r="B115" s="54"/>
      <c r="C115" s="54"/>
      <c r="D115" s="54"/>
      <c r="E115" s="54"/>
      <c r="F115" s="54"/>
      <c r="G115" s="54"/>
      <c r="H115" s="54"/>
      <c r="I115" s="54"/>
      <c r="J115" s="54"/>
      <c r="K115" s="54"/>
      <c r="L115" s="54"/>
      <c r="M115" s="4"/>
      <c r="N115" s="5"/>
      <c r="O115" s="5"/>
      <c r="P115" s="5"/>
      <c r="Q115" s="5"/>
      <c r="R115" s="5"/>
      <c r="S115" s="5"/>
      <c r="T115" s="5"/>
      <c r="U115" s="5"/>
      <c r="V115" s="5"/>
      <c r="W115" s="5"/>
      <c r="X115" s="5"/>
      <c r="Y115" s="5"/>
      <c r="Z115" s="5"/>
      <c r="AA115" s="5"/>
      <c r="AB115" s="5"/>
      <c r="AC115" s="5"/>
      <c r="AD115" s="5"/>
      <c r="AE115" s="5"/>
    </row>
    <row r="116" spans="1:31" ht="15.75" customHeight="1">
      <c r="A116" s="73"/>
      <c r="B116" s="54"/>
      <c r="C116" s="54"/>
      <c r="D116" s="54"/>
      <c r="E116" s="54"/>
      <c r="F116" s="54"/>
      <c r="G116" s="54"/>
      <c r="H116" s="54"/>
      <c r="I116" s="54"/>
      <c r="J116" s="54"/>
      <c r="K116" s="54"/>
      <c r="L116" s="54"/>
      <c r="M116" s="4"/>
      <c r="N116" s="5"/>
      <c r="O116" s="5"/>
      <c r="P116" s="5"/>
      <c r="Q116" s="5"/>
      <c r="R116" s="5"/>
      <c r="S116" s="5"/>
      <c r="T116" s="5"/>
      <c r="U116" s="5"/>
      <c r="V116" s="5"/>
      <c r="W116" s="5"/>
      <c r="X116" s="5"/>
      <c r="Y116" s="5"/>
      <c r="Z116" s="5"/>
      <c r="AA116" s="5"/>
      <c r="AB116" s="5"/>
      <c r="AC116" s="5"/>
      <c r="AD116" s="5"/>
      <c r="AE116" s="5"/>
    </row>
    <row r="117" spans="1:31" ht="15.75" customHeight="1">
      <c r="A117" s="10" t="s">
        <v>139</v>
      </c>
      <c r="B117" s="174" t="s">
        <v>140</v>
      </c>
      <c r="C117" s="175"/>
      <c r="D117" s="12" t="s">
        <v>5</v>
      </c>
      <c r="E117" s="12">
        <v>2017</v>
      </c>
      <c r="F117" s="12">
        <v>2018</v>
      </c>
      <c r="G117" s="12">
        <v>2019</v>
      </c>
      <c r="H117" s="12">
        <v>2020</v>
      </c>
      <c r="I117" s="12">
        <v>2021</v>
      </c>
      <c r="J117" s="12">
        <v>2022</v>
      </c>
      <c r="K117" s="12">
        <v>2023</v>
      </c>
      <c r="L117" s="14" t="s">
        <v>55</v>
      </c>
      <c r="M117" s="56" t="s">
        <v>96</v>
      </c>
      <c r="N117" s="5"/>
      <c r="O117" s="5"/>
      <c r="P117" s="5"/>
      <c r="Q117" s="5"/>
      <c r="R117" s="5"/>
      <c r="S117" s="5"/>
      <c r="T117" s="5"/>
      <c r="U117" s="5"/>
      <c r="V117" s="5"/>
      <c r="W117" s="5"/>
      <c r="X117" s="5"/>
      <c r="Y117" s="5"/>
      <c r="Z117" s="5"/>
      <c r="AA117" s="5"/>
      <c r="AB117" s="5"/>
      <c r="AC117" s="5"/>
      <c r="AD117" s="5"/>
      <c r="AE117" s="5"/>
    </row>
    <row r="118" spans="1:31" ht="12.75" customHeight="1">
      <c r="A118" s="104"/>
      <c r="B118" s="26"/>
      <c r="C118" s="105" t="s">
        <v>7</v>
      </c>
      <c r="D118" s="28">
        <v>1</v>
      </c>
      <c r="E118" s="28">
        <v>2</v>
      </c>
      <c r="F118" s="28">
        <v>2</v>
      </c>
      <c r="G118" s="28">
        <v>3</v>
      </c>
      <c r="H118" s="28">
        <v>4</v>
      </c>
      <c r="I118" s="28">
        <v>5</v>
      </c>
      <c r="J118" s="28">
        <v>5</v>
      </c>
      <c r="K118" s="28">
        <v>5</v>
      </c>
      <c r="L118" s="28">
        <v>5</v>
      </c>
      <c r="M118" s="106"/>
      <c r="N118" s="18"/>
      <c r="O118" s="18"/>
      <c r="P118" s="18"/>
      <c r="Q118" s="18"/>
      <c r="R118" s="18"/>
      <c r="S118" s="18"/>
      <c r="T118" s="18"/>
      <c r="U118" s="18"/>
      <c r="V118" s="18"/>
      <c r="W118" s="18"/>
      <c r="X118" s="18"/>
      <c r="Y118" s="18"/>
      <c r="Z118" s="18"/>
      <c r="AA118" s="18"/>
      <c r="AB118" s="18"/>
      <c r="AC118" s="18"/>
      <c r="AD118" s="18"/>
      <c r="AE118" s="18"/>
    </row>
    <row r="119" spans="1:31" ht="12.75" customHeight="1">
      <c r="A119" s="180" t="s">
        <v>141</v>
      </c>
      <c r="B119" s="181" t="s">
        <v>142</v>
      </c>
      <c r="C119" s="19" t="s">
        <v>18</v>
      </c>
      <c r="D119" s="23">
        <v>1</v>
      </c>
      <c r="E119" s="23">
        <v>2</v>
      </c>
      <c r="F119" s="23">
        <v>2</v>
      </c>
      <c r="G119" s="23">
        <v>3</v>
      </c>
      <c r="H119" s="23">
        <v>4</v>
      </c>
      <c r="I119" s="23">
        <v>5</v>
      </c>
      <c r="J119" s="23">
        <v>5</v>
      </c>
      <c r="K119" s="23">
        <v>5</v>
      </c>
      <c r="L119" s="23">
        <v>5</v>
      </c>
      <c r="M119" s="186" t="s">
        <v>143</v>
      </c>
      <c r="N119" s="5"/>
      <c r="O119" s="5"/>
      <c r="P119" s="5"/>
      <c r="Q119" s="5"/>
      <c r="R119" s="5"/>
      <c r="S119" s="5"/>
      <c r="T119" s="5"/>
      <c r="U119" s="5"/>
      <c r="V119" s="5"/>
      <c r="W119" s="5"/>
      <c r="X119" s="5"/>
      <c r="Y119" s="5"/>
      <c r="Z119" s="5"/>
      <c r="AA119" s="5"/>
      <c r="AB119" s="5"/>
      <c r="AC119" s="5"/>
      <c r="AD119" s="5"/>
      <c r="AE119" s="5"/>
    </row>
    <row r="120" spans="1:31" ht="15.75" customHeight="1">
      <c r="A120" s="178"/>
      <c r="B120" s="169"/>
      <c r="C120" s="19" t="s">
        <v>28</v>
      </c>
      <c r="D120" s="34">
        <v>0</v>
      </c>
      <c r="E120" s="23">
        <v>2</v>
      </c>
      <c r="F120" s="23">
        <v>2</v>
      </c>
      <c r="G120" s="23">
        <v>3</v>
      </c>
      <c r="H120" s="23">
        <v>0</v>
      </c>
      <c r="I120" s="23">
        <v>0</v>
      </c>
      <c r="J120" s="23">
        <v>0</v>
      </c>
      <c r="K120" s="23">
        <v>0</v>
      </c>
      <c r="L120" s="23">
        <v>0</v>
      </c>
      <c r="M120" s="178"/>
      <c r="N120" s="5"/>
      <c r="O120" s="5"/>
      <c r="P120" s="5"/>
      <c r="Q120" s="5"/>
      <c r="R120" s="5"/>
      <c r="S120" s="5"/>
      <c r="T120" s="5"/>
      <c r="U120" s="5"/>
      <c r="V120" s="5"/>
      <c r="W120" s="5"/>
      <c r="X120" s="5"/>
      <c r="Y120" s="5"/>
      <c r="Z120" s="5"/>
      <c r="AA120" s="5"/>
      <c r="AB120" s="5"/>
      <c r="AC120" s="5"/>
      <c r="AD120" s="5"/>
      <c r="AE120" s="5"/>
    </row>
    <row r="121" spans="1:31" ht="15.75" customHeight="1">
      <c r="A121" s="178"/>
      <c r="B121" s="169"/>
      <c r="C121" s="182" t="s">
        <v>32</v>
      </c>
      <c r="D121" s="183"/>
      <c r="E121" s="183"/>
      <c r="F121" s="183"/>
      <c r="G121" s="183"/>
      <c r="H121" s="183"/>
      <c r="I121" s="183"/>
      <c r="J121" s="183"/>
      <c r="K121" s="183"/>
      <c r="L121" s="184"/>
      <c r="M121" s="178"/>
      <c r="N121" s="5"/>
      <c r="O121" s="5"/>
      <c r="P121" s="5"/>
      <c r="Q121" s="5"/>
      <c r="R121" s="5"/>
      <c r="S121" s="5"/>
      <c r="T121" s="5"/>
      <c r="U121" s="5"/>
      <c r="V121" s="5"/>
      <c r="W121" s="5"/>
      <c r="X121" s="5"/>
      <c r="Y121" s="5"/>
      <c r="Z121" s="5"/>
      <c r="AA121" s="5"/>
      <c r="AB121" s="5"/>
      <c r="AC121" s="5"/>
      <c r="AD121" s="5"/>
      <c r="AE121" s="5"/>
    </row>
    <row r="122" spans="1:31" ht="15.75" customHeight="1">
      <c r="A122" s="178"/>
      <c r="B122" s="170"/>
      <c r="C122" s="185"/>
      <c r="D122" s="183"/>
      <c r="E122" s="183"/>
      <c r="F122" s="183"/>
      <c r="G122" s="183"/>
      <c r="H122" s="183"/>
      <c r="I122" s="183"/>
      <c r="J122" s="183"/>
      <c r="K122" s="183"/>
      <c r="L122" s="184"/>
      <c r="M122" s="178"/>
      <c r="N122" s="5"/>
      <c r="O122" s="5"/>
      <c r="P122" s="5"/>
      <c r="Q122" s="5"/>
      <c r="R122" s="5"/>
      <c r="S122" s="5"/>
      <c r="T122" s="5"/>
      <c r="U122" s="5"/>
      <c r="V122" s="5"/>
      <c r="W122" s="5"/>
      <c r="X122" s="5"/>
      <c r="Y122" s="5"/>
      <c r="Z122" s="5"/>
      <c r="AA122" s="5"/>
      <c r="AB122" s="5"/>
      <c r="AC122" s="5"/>
      <c r="AD122" s="5"/>
      <c r="AE122" s="5"/>
    </row>
    <row r="123" spans="1:31" ht="15.75" customHeight="1">
      <c r="A123" s="178"/>
      <c r="B123" s="62" t="s">
        <v>49</v>
      </c>
      <c r="C123" s="58"/>
      <c r="D123" s="58">
        <v>1</v>
      </c>
      <c r="E123" s="58">
        <v>1</v>
      </c>
      <c r="F123" s="58">
        <v>1</v>
      </c>
      <c r="G123" s="58">
        <v>1</v>
      </c>
      <c r="H123" s="58">
        <v>1</v>
      </c>
      <c r="I123" s="58">
        <v>1</v>
      </c>
      <c r="J123" s="58">
        <v>1</v>
      </c>
      <c r="K123" s="58">
        <v>1</v>
      </c>
      <c r="L123" s="58">
        <v>1</v>
      </c>
      <c r="M123" s="178"/>
      <c r="N123" s="5"/>
      <c r="O123" s="5"/>
      <c r="P123" s="5"/>
      <c r="Q123" s="5"/>
      <c r="R123" s="5"/>
      <c r="S123" s="5"/>
      <c r="T123" s="5"/>
      <c r="U123" s="5"/>
      <c r="V123" s="5"/>
      <c r="W123" s="5"/>
      <c r="X123" s="5"/>
      <c r="Y123" s="5"/>
      <c r="Z123" s="5"/>
      <c r="AA123" s="5"/>
      <c r="AB123" s="5"/>
      <c r="AC123" s="5"/>
      <c r="AD123" s="4"/>
      <c r="AE123" s="5"/>
    </row>
    <row r="124" spans="1:31" ht="15.75" customHeight="1">
      <c r="A124" s="178"/>
      <c r="B124" s="62" t="s">
        <v>50</v>
      </c>
      <c r="C124" s="58"/>
      <c r="D124" s="58">
        <v>0</v>
      </c>
      <c r="E124" s="58">
        <v>1</v>
      </c>
      <c r="F124" s="58">
        <v>1</v>
      </c>
      <c r="G124" s="58">
        <v>1</v>
      </c>
      <c r="H124" s="58">
        <v>1</v>
      </c>
      <c r="I124" s="58">
        <v>1</v>
      </c>
      <c r="J124" s="58">
        <v>1</v>
      </c>
      <c r="K124" s="58">
        <v>1</v>
      </c>
      <c r="L124" s="58">
        <v>1</v>
      </c>
      <c r="M124" s="178"/>
      <c r="N124" s="5"/>
      <c r="O124" s="5"/>
      <c r="P124" s="5"/>
      <c r="Q124" s="5"/>
      <c r="R124" s="5"/>
      <c r="S124" s="5"/>
      <c r="T124" s="5"/>
      <c r="U124" s="5"/>
      <c r="V124" s="5"/>
      <c r="W124" s="5"/>
      <c r="X124" s="5"/>
      <c r="Y124" s="5"/>
      <c r="Z124" s="5"/>
      <c r="AA124" s="5"/>
      <c r="AB124" s="5"/>
      <c r="AC124" s="5"/>
      <c r="AD124" s="4"/>
      <c r="AE124" s="5"/>
    </row>
    <row r="125" spans="1:31" ht="15.75" customHeight="1">
      <c r="A125" s="178"/>
      <c r="B125" s="62" t="s">
        <v>51</v>
      </c>
      <c r="C125" s="58"/>
      <c r="D125" s="58">
        <v>0</v>
      </c>
      <c r="E125" s="58">
        <v>0</v>
      </c>
      <c r="F125" s="58">
        <v>0</v>
      </c>
      <c r="G125" s="58">
        <v>1</v>
      </c>
      <c r="H125" s="58">
        <v>1</v>
      </c>
      <c r="I125" s="58">
        <v>1</v>
      </c>
      <c r="J125" s="58">
        <v>1</v>
      </c>
      <c r="K125" s="58">
        <v>1</v>
      </c>
      <c r="L125" s="58">
        <v>1</v>
      </c>
      <c r="M125" s="178"/>
      <c r="N125" s="5"/>
      <c r="O125" s="5"/>
      <c r="P125" s="5"/>
      <c r="Q125" s="5"/>
      <c r="R125" s="5"/>
      <c r="S125" s="5"/>
      <c r="T125" s="5"/>
      <c r="U125" s="5"/>
      <c r="V125" s="5"/>
      <c r="W125" s="5"/>
      <c r="X125" s="5"/>
      <c r="Y125" s="5"/>
      <c r="Z125" s="5"/>
      <c r="AA125" s="5"/>
      <c r="AB125" s="5"/>
      <c r="AC125" s="5"/>
      <c r="AD125" s="4"/>
      <c r="AE125" s="5"/>
    </row>
    <row r="126" spans="1:31" ht="15.75" customHeight="1">
      <c r="A126" s="178"/>
      <c r="B126" s="62" t="s">
        <v>52</v>
      </c>
      <c r="C126" s="58"/>
      <c r="D126" s="58">
        <v>0</v>
      </c>
      <c r="E126" s="58">
        <v>0</v>
      </c>
      <c r="F126" s="58">
        <v>0</v>
      </c>
      <c r="G126" s="58">
        <v>0</v>
      </c>
      <c r="H126" s="58">
        <v>1</v>
      </c>
      <c r="I126" s="58">
        <v>1</v>
      </c>
      <c r="J126" s="58">
        <v>1</v>
      </c>
      <c r="K126" s="58">
        <v>1</v>
      </c>
      <c r="L126" s="58">
        <v>1</v>
      </c>
      <c r="M126" s="178"/>
      <c r="N126" s="5"/>
      <c r="O126" s="5"/>
      <c r="P126" s="5"/>
      <c r="Q126" s="5"/>
      <c r="R126" s="5"/>
      <c r="S126" s="5"/>
      <c r="T126" s="5"/>
      <c r="U126" s="5"/>
      <c r="V126" s="5"/>
      <c r="W126" s="5"/>
      <c r="X126" s="5"/>
      <c r="Y126" s="5"/>
      <c r="Z126" s="5"/>
      <c r="AA126" s="5"/>
      <c r="AB126" s="5"/>
      <c r="AC126" s="5"/>
      <c r="AD126" s="4"/>
      <c r="AE126" s="5"/>
    </row>
    <row r="127" spans="1:31" ht="15.75" customHeight="1">
      <c r="A127" s="178"/>
      <c r="B127" s="62" t="s">
        <v>53</v>
      </c>
      <c r="C127" s="58"/>
      <c r="D127" s="58">
        <v>0</v>
      </c>
      <c r="E127" s="58">
        <v>0</v>
      </c>
      <c r="F127" s="58">
        <v>0</v>
      </c>
      <c r="G127" s="58">
        <v>0</v>
      </c>
      <c r="H127" s="58">
        <v>0</v>
      </c>
      <c r="I127" s="58">
        <v>1</v>
      </c>
      <c r="J127" s="58">
        <v>1</v>
      </c>
      <c r="K127" s="58">
        <v>1</v>
      </c>
      <c r="L127" s="58">
        <v>1</v>
      </c>
      <c r="M127" s="178"/>
      <c r="N127" s="5"/>
      <c r="O127" s="5"/>
      <c r="P127" s="5"/>
      <c r="Q127" s="5"/>
      <c r="R127" s="5"/>
      <c r="S127" s="5"/>
      <c r="T127" s="5"/>
      <c r="U127" s="5"/>
      <c r="V127" s="5"/>
      <c r="W127" s="5"/>
      <c r="X127" s="5"/>
      <c r="Y127" s="5"/>
      <c r="Z127" s="5"/>
      <c r="AA127" s="5"/>
      <c r="AB127" s="5"/>
      <c r="AC127" s="5"/>
      <c r="AD127" s="4"/>
      <c r="AE127" s="5"/>
    </row>
    <row r="128" spans="1:31" ht="15.75" customHeight="1">
      <c r="A128" s="178"/>
      <c r="B128" s="174" t="s">
        <v>144</v>
      </c>
      <c r="C128" s="175"/>
      <c r="D128" s="12" t="s">
        <v>5</v>
      </c>
      <c r="E128" s="12">
        <v>2017</v>
      </c>
      <c r="F128" s="12">
        <v>2018</v>
      </c>
      <c r="G128" s="12">
        <v>2019</v>
      </c>
      <c r="H128" s="12">
        <v>2020</v>
      </c>
      <c r="I128" s="12">
        <v>2021</v>
      </c>
      <c r="J128" s="12">
        <v>2022</v>
      </c>
      <c r="K128" s="12">
        <v>2023</v>
      </c>
      <c r="L128" s="14" t="s">
        <v>55</v>
      </c>
      <c r="M128" s="178"/>
      <c r="N128" s="5"/>
      <c r="O128" s="5"/>
      <c r="P128" s="5"/>
      <c r="Q128" s="5"/>
      <c r="R128" s="5"/>
      <c r="S128" s="5"/>
      <c r="T128" s="5"/>
      <c r="U128" s="5"/>
      <c r="V128" s="5"/>
      <c r="W128" s="5"/>
      <c r="X128" s="5"/>
      <c r="Y128" s="5"/>
      <c r="Z128" s="5"/>
      <c r="AA128" s="5"/>
      <c r="AB128" s="5"/>
      <c r="AC128" s="5"/>
      <c r="AD128" s="5"/>
      <c r="AE128" s="5"/>
    </row>
    <row r="129" spans="1:31" ht="15.75" customHeight="1">
      <c r="A129" s="178"/>
      <c r="B129" s="26"/>
      <c r="C129" s="105" t="s">
        <v>7</v>
      </c>
      <c r="D129" s="28">
        <v>1</v>
      </c>
      <c r="E129" s="28">
        <v>1</v>
      </c>
      <c r="F129" s="28">
        <v>1</v>
      </c>
      <c r="G129" s="28">
        <v>3</v>
      </c>
      <c r="H129" s="28">
        <v>3</v>
      </c>
      <c r="I129" s="28">
        <v>4</v>
      </c>
      <c r="J129" s="28">
        <v>4</v>
      </c>
      <c r="K129" s="28">
        <v>5</v>
      </c>
      <c r="L129" s="28">
        <v>5</v>
      </c>
      <c r="M129" s="178"/>
      <c r="N129" s="18"/>
      <c r="O129" s="18"/>
      <c r="P129" s="18"/>
      <c r="Q129" s="18"/>
      <c r="R129" s="18"/>
      <c r="S129" s="18"/>
      <c r="T129" s="18"/>
      <c r="U129" s="18"/>
      <c r="V129" s="18"/>
      <c r="W129" s="18"/>
      <c r="X129" s="18"/>
      <c r="Y129" s="18"/>
      <c r="Z129" s="18"/>
      <c r="AA129" s="18"/>
      <c r="AB129" s="18"/>
      <c r="AC129" s="18"/>
      <c r="AD129" s="18"/>
      <c r="AE129" s="18"/>
    </row>
    <row r="130" spans="1:31" ht="15.75" customHeight="1">
      <c r="A130" s="178"/>
      <c r="B130" s="168" t="s">
        <v>145</v>
      </c>
      <c r="C130" s="19" t="s">
        <v>18</v>
      </c>
      <c r="D130" s="23">
        <v>1</v>
      </c>
      <c r="E130" s="23">
        <v>1</v>
      </c>
      <c r="F130" s="23">
        <v>1</v>
      </c>
      <c r="G130" s="23">
        <v>3</v>
      </c>
      <c r="H130" s="23">
        <v>3</v>
      </c>
      <c r="I130" s="23">
        <v>4</v>
      </c>
      <c r="J130" s="23">
        <v>4</v>
      </c>
      <c r="K130" s="23">
        <v>5</v>
      </c>
      <c r="L130" s="23">
        <v>5</v>
      </c>
      <c r="M130" s="178"/>
      <c r="N130" s="5"/>
      <c r="O130" s="5"/>
      <c r="P130" s="5"/>
      <c r="Q130" s="5"/>
      <c r="R130" s="5"/>
      <c r="S130" s="5"/>
      <c r="T130" s="5"/>
      <c r="U130" s="5"/>
      <c r="V130" s="5"/>
      <c r="W130" s="5"/>
      <c r="X130" s="5"/>
      <c r="Y130" s="5"/>
      <c r="Z130" s="5"/>
      <c r="AA130" s="5"/>
      <c r="AB130" s="5"/>
      <c r="AC130" s="5"/>
      <c r="AD130" s="5"/>
      <c r="AE130" s="5"/>
    </row>
    <row r="131" spans="1:31" ht="15.75" customHeight="1">
      <c r="A131" s="178"/>
      <c r="B131" s="169"/>
      <c r="C131" s="19" t="s">
        <v>28</v>
      </c>
      <c r="D131" s="34">
        <v>0</v>
      </c>
      <c r="E131" s="23">
        <v>1</v>
      </c>
      <c r="F131" s="23">
        <v>1</v>
      </c>
      <c r="G131" s="23">
        <v>3</v>
      </c>
      <c r="H131" s="23">
        <v>0</v>
      </c>
      <c r="I131" s="23">
        <v>0</v>
      </c>
      <c r="J131" s="23">
        <v>0</v>
      </c>
      <c r="K131" s="23">
        <v>0</v>
      </c>
      <c r="L131" s="23">
        <v>0</v>
      </c>
      <c r="M131" s="178"/>
      <c r="N131" s="5"/>
      <c r="O131" s="5"/>
      <c r="P131" s="5"/>
      <c r="Q131" s="5"/>
      <c r="R131" s="5"/>
      <c r="S131" s="5"/>
      <c r="T131" s="5"/>
      <c r="U131" s="5"/>
      <c r="V131" s="5"/>
      <c r="W131" s="5"/>
      <c r="X131" s="5"/>
      <c r="Y131" s="5"/>
      <c r="Z131" s="5"/>
      <c r="AA131" s="5"/>
      <c r="AB131" s="5"/>
      <c r="AC131" s="5"/>
      <c r="AD131" s="5"/>
      <c r="AE131" s="5"/>
    </row>
    <row r="132" spans="1:31" ht="15.75" customHeight="1">
      <c r="A132" s="178"/>
      <c r="B132" s="169"/>
      <c r="C132" s="182" t="s">
        <v>32</v>
      </c>
      <c r="D132" s="183"/>
      <c r="E132" s="183"/>
      <c r="F132" s="183"/>
      <c r="G132" s="183"/>
      <c r="H132" s="183"/>
      <c r="I132" s="183"/>
      <c r="J132" s="183"/>
      <c r="K132" s="183"/>
      <c r="L132" s="184"/>
      <c r="M132" s="178"/>
      <c r="N132" s="5"/>
      <c r="O132" s="5"/>
      <c r="P132" s="5"/>
      <c r="Q132" s="5"/>
      <c r="R132" s="5"/>
      <c r="S132" s="5"/>
      <c r="T132" s="5"/>
      <c r="U132" s="5"/>
      <c r="V132" s="5"/>
      <c r="W132" s="5"/>
      <c r="X132" s="5"/>
      <c r="Y132" s="5"/>
      <c r="Z132" s="5"/>
      <c r="AA132" s="5"/>
      <c r="AB132" s="5"/>
      <c r="AC132" s="5"/>
      <c r="AD132" s="5"/>
      <c r="AE132" s="5"/>
    </row>
    <row r="133" spans="1:31" ht="15.75" customHeight="1">
      <c r="A133" s="178"/>
      <c r="B133" s="170"/>
      <c r="C133" s="185"/>
      <c r="D133" s="183"/>
      <c r="E133" s="183"/>
      <c r="F133" s="183"/>
      <c r="G133" s="183"/>
      <c r="H133" s="183"/>
      <c r="I133" s="183"/>
      <c r="J133" s="183"/>
      <c r="K133" s="183"/>
      <c r="L133" s="184"/>
      <c r="M133" s="178"/>
      <c r="N133" s="5"/>
      <c r="O133" s="5"/>
      <c r="P133" s="5"/>
      <c r="Q133" s="5"/>
      <c r="R133" s="5"/>
      <c r="S133" s="5"/>
      <c r="T133" s="5"/>
      <c r="U133" s="5"/>
      <c r="V133" s="5"/>
      <c r="W133" s="5"/>
      <c r="X133" s="5"/>
      <c r="Y133" s="5"/>
      <c r="Z133" s="5"/>
      <c r="AA133" s="5"/>
      <c r="AB133" s="5"/>
      <c r="AC133" s="5"/>
      <c r="AD133" s="5"/>
      <c r="AE133" s="5"/>
    </row>
    <row r="134" spans="1:31" ht="15.75" customHeight="1">
      <c r="A134" s="178"/>
      <c r="B134" s="62" t="s">
        <v>49</v>
      </c>
      <c r="C134" s="58"/>
      <c r="D134" s="58">
        <v>0</v>
      </c>
      <c r="E134" s="58">
        <v>0</v>
      </c>
      <c r="F134" s="58">
        <v>0</v>
      </c>
      <c r="G134" s="58">
        <v>1</v>
      </c>
      <c r="H134" s="58">
        <v>1</v>
      </c>
      <c r="I134" s="58">
        <v>1</v>
      </c>
      <c r="J134" s="58">
        <v>1</v>
      </c>
      <c r="K134" s="58">
        <v>1</v>
      </c>
      <c r="L134" s="58">
        <v>1</v>
      </c>
      <c r="M134" s="178"/>
      <c r="N134" s="5"/>
      <c r="O134" s="5"/>
      <c r="P134" s="5"/>
      <c r="Q134" s="5"/>
      <c r="R134" s="5"/>
      <c r="S134" s="5"/>
      <c r="T134" s="5"/>
      <c r="U134" s="5"/>
      <c r="V134" s="5"/>
      <c r="W134" s="5"/>
      <c r="X134" s="5"/>
      <c r="Y134" s="5"/>
      <c r="Z134" s="5"/>
      <c r="AA134" s="5"/>
      <c r="AB134" s="5"/>
      <c r="AC134" s="5"/>
      <c r="AD134" s="4"/>
      <c r="AE134" s="5"/>
    </row>
    <row r="135" spans="1:31" ht="15.75" customHeight="1">
      <c r="A135" s="178"/>
      <c r="B135" s="62" t="s">
        <v>50</v>
      </c>
      <c r="C135" s="58"/>
      <c r="D135" s="58">
        <v>1</v>
      </c>
      <c r="E135" s="58">
        <v>1</v>
      </c>
      <c r="F135" s="58">
        <v>1</v>
      </c>
      <c r="G135" s="58">
        <v>1</v>
      </c>
      <c r="H135" s="58">
        <v>1</v>
      </c>
      <c r="I135" s="58">
        <v>1</v>
      </c>
      <c r="J135" s="58">
        <v>1</v>
      </c>
      <c r="K135" s="58">
        <v>1</v>
      </c>
      <c r="L135" s="58">
        <v>1</v>
      </c>
      <c r="M135" s="178"/>
      <c r="N135" s="5"/>
      <c r="O135" s="5"/>
      <c r="P135" s="5"/>
      <c r="Q135" s="5"/>
      <c r="R135" s="5"/>
      <c r="S135" s="5"/>
      <c r="T135" s="5"/>
      <c r="U135" s="5"/>
      <c r="V135" s="5"/>
      <c r="W135" s="5"/>
      <c r="X135" s="5"/>
      <c r="Y135" s="5"/>
      <c r="Z135" s="5"/>
      <c r="AA135" s="5"/>
      <c r="AB135" s="5"/>
      <c r="AC135" s="5"/>
      <c r="AD135" s="4"/>
      <c r="AE135" s="5"/>
    </row>
    <row r="136" spans="1:31" ht="15.75" customHeight="1">
      <c r="A136" s="178"/>
      <c r="B136" s="62" t="s">
        <v>51</v>
      </c>
      <c r="C136" s="58"/>
      <c r="D136" s="58">
        <v>0</v>
      </c>
      <c r="E136" s="58">
        <v>0</v>
      </c>
      <c r="F136" s="58">
        <v>0</v>
      </c>
      <c r="G136" s="58">
        <v>0</v>
      </c>
      <c r="H136" s="58">
        <v>1</v>
      </c>
      <c r="I136" s="58">
        <v>1</v>
      </c>
      <c r="J136" s="58">
        <v>1</v>
      </c>
      <c r="K136" s="58">
        <v>1</v>
      </c>
      <c r="L136" s="58">
        <v>1</v>
      </c>
      <c r="M136" s="178"/>
      <c r="N136" s="5"/>
      <c r="O136" s="5"/>
      <c r="P136" s="5"/>
      <c r="Q136" s="5"/>
      <c r="R136" s="5"/>
      <c r="S136" s="5"/>
      <c r="T136" s="5"/>
      <c r="U136" s="5"/>
      <c r="V136" s="5"/>
      <c r="W136" s="5"/>
      <c r="X136" s="5"/>
      <c r="Y136" s="5"/>
      <c r="Z136" s="5"/>
      <c r="AA136" s="5"/>
      <c r="AB136" s="5"/>
      <c r="AC136" s="5"/>
      <c r="AD136" s="4"/>
      <c r="AE136" s="5"/>
    </row>
    <row r="137" spans="1:31" ht="15.75" customHeight="1">
      <c r="A137" s="178"/>
      <c r="B137" s="62" t="s">
        <v>52</v>
      </c>
      <c r="C137" s="58"/>
      <c r="D137" s="58">
        <v>0</v>
      </c>
      <c r="E137" s="58">
        <v>0</v>
      </c>
      <c r="F137" s="58">
        <v>0</v>
      </c>
      <c r="G137" s="58">
        <v>1</v>
      </c>
      <c r="H137" s="58">
        <v>0</v>
      </c>
      <c r="I137" s="58">
        <v>1</v>
      </c>
      <c r="J137" s="58">
        <v>1</v>
      </c>
      <c r="K137" s="58">
        <v>1</v>
      </c>
      <c r="L137" s="58">
        <v>1</v>
      </c>
      <c r="M137" s="178"/>
      <c r="N137" s="5"/>
      <c r="O137" s="5"/>
      <c r="P137" s="5"/>
      <c r="Q137" s="5"/>
      <c r="R137" s="5"/>
      <c r="S137" s="5"/>
      <c r="T137" s="5"/>
      <c r="U137" s="5"/>
      <c r="V137" s="5"/>
      <c r="W137" s="5"/>
      <c r="X137" s="5"/>
      <c r="Y137" s="5"/>
      <c r="Z137" s="5"/>
      <c r="AA137" s="5"/>
      <c r="AB137" s="5"/>
      <c r="AC137" s="5"/>
      <c r="AD137" s="4"/>
      <c r="AE137" s="5"/>
    </row>
    <row r="138" spans="1:31" ht="15.75" customHeight="1">
      <c r="A138" s="178"/>
      <c r="B138" s="62" t="s">
        <v>53</v>
      </c>
      <c r="C138" s="58"/>
      <c r="D138" s="58">
        <v>0</v>
      </c>
      <c r="E138" s="58">
        <v>0</v>
      </c>
      <c r="F138" s="58">
        <v>0</v>
      </c>
      <c r="G138" s="58">
        <v>0</v>
      </c>
      <c r="H138" s="58">
        <v>0</v>
      </c>
      <c r="I138" s="58">
        <v>0</v>
      </c>
      <c r="J138" s="58">
        <v>0</v>
      </c>
      <c r="K138" s="58">
        <v>0</v>
      </c>
      <c r="L138" s="58">
        <v>0</v>
      </c>
      <c r="M138" s="178"/>
      <c r="N138" s="5"/>
      <c r="O138" s="5"/>
      <c r="P138" s="5"/>
      <c r="Q138" s="5"/>
      <c r="R138" s="5"/>
      <c r="S138" s="5"/>
      <c r="T138" s="5"/>
      <c r="U138" s="5"/>
      <c r="V138" s="5"/>
      <c r="W138" s="5"/>
      <c r="X138" s="5"/>
      <c r="Y138" s="5"/>
      <c r="Z138" s="5"/>
      <c r="AA138" s="5"/>
      <c r="AB138" s="5"/>
      <c r="AC138" s="5"/>
      <c r="AD138" s="4"/>
      <c r="AE138" s="5"/>
    </row>
    <row r="139" spans="1:31" ht="15.75" customHeight="1">
      <c r="A139" s="178"/>
      <c r="B139" s="174" t="s">
        <v>146</v>
      </c>
      <c r="C139" s="175"/>
      <c r="D139" s="12" t="s">
        <v>5</v>
      </c>
      <c r="E139" s="12">
        <v>2017</v>
      </c>
      <c r="F139" s="12">
        <v>2018</v>
      </c>
      <c r="G139" s="12">
        <v>2019</v>
      </c>
      <c r="H139" s="12">
        <v>2020</v>
      </c>
      <c r="I139" s="12">
        <v>2021</v>
      </c>
      <c r="J139" s="12">
        <v>2022</v>
      </c>
      <c r="K139" s="12">
        <v>2023</v>
      </c>
      <c r="L139" s="14" t="s">
        <v>6</v>
      </c>
      <c r="M139" s="178"/>
      <c r="N139" s="5"/>
      <c r="O139" s="5"/>
      <c r="P139" s="5"/>
      <c r="Q139" s="5"/>
      <c r="R139" s="5"/>
      <c r="S139" s="5"/>
      <c r="T139" s="5"/>
      <c r="U139" s="5"/>
      <c r="V139" s="5"/>
      <c r="W139" s="5"/>
      <c r="X139" s="5"/>
      <c r="Y139" s="5"/>
      <c r="Z139" s="5"/>
      <c r="AA139" s="5"/>
      <c r="AB139" s="5"/>
      <c r="AC139" s="5"/>
      <c r="AD139" s="5"/>
      <c r="AE139" s="5"/>
    </row>
    <row r="140" spans="1:31" ht="15.75" customHeight="1">
      <c r="A140" s="178"/>
      <c r="B140" s="26"/>
      <c r="C140" s="105" t="s">
        <v>7</v>
      </c>
      <c r="D140" s="29">
        <v>0</v>
      </c>
      <c r="E140" s="29">
        <v>0</v>
      </c>
      <c r="F140" s="29">
        <v>0</v>
      </c>
      <c r="G140" s="29">
        <v>0</v>
      </c>
      <c r="H140" s="29">
        <v>0</v>
      </c>
      <c r="I140" s="29">
        <v>63591</v>
      </c>
      <c r="J140" s="29">
        <v>129371</v>
      </c>
      <c r="K140" s="29">
        <v>197303</v>
      </c>
      <c r="L140" s="29">
        <v>13934696</v>
      </c>
      <c r="M140" s="178"/>
      <c r="N140" s="18"/>
      <c r="O140" s="18"/>
      <c r="P140" s="18"/>
      <c r="Q140" s="18"/>
      <c r="R140" s="18"/>
      <c r="S140" s="18"/>
      <c r="T140" s="18"/>
      <c r="U140" s="18"/>
      <c r="V140" s="18"/>
      <c r="W140" s="18"/>
      <c r="X140" s="18"/>
      <c r="Y140" s="18"/>
      <c r="Z140" s="18"/>
      <c r="AA140" s="18"/>
      <c r="AB140" s="18"/>
      <c r="AC140" s="18"/>
      <c r="AD140" s="18"/>
      <c r="AE140" s="18"/>
    </row>
    <row r="141" spans="1:31" ht="15.75" customHeight="1">
      <c r="A141" s="178"/>
      <c r="B141" s="181" t="s">
        <v>147</v>
      </c>
      <c r="C141" s="19" t="s">
        <v>18</v>
      </c>
      <c r="D141" s="31">
        <v>0</v>
      </c>
      <c r="E141" s="31">
        <v>0</v>
      </c>
      <c r="F141" s="31">
        <v>0</v>
      </c>
      <c r="G141" s="31">
        <v>0</v>
      </c>
      <c r="H141" s="31">
        <v>0</v>
      </c>
      <c r="I141" s="31">
        <v>31188.666666666664</v>
      </c>
      <c r="J141" s="31">
        <v>64056.666666666664</v>
      </c>
      <c r="K141" s="31">
        <v>98589</v>
      </c>
      <c r="L141" s="31">
        <v>5726859</v>
      </c>
      <c r="M141" s="178"/>
      <c r="N141" s="5"/>
      <c r="O141" s="5"/>
      <c r="P141" s="5"/>
      <c r="Q141" s="5"/>
      <c r="R141" s="5"/>
      <c r="S141" s="5"/>
      <c r="T141" s="5"/>
      <c r="U141" s="5"/>
      <c r="V141" s="5"/>
      <c r="W141" s="5"/>
      <c r="X141" s="5"/>
      <c r="Y141" s="5"/>
      <c r="Z141" s="5"/>
      <c r="AA141" s="5"/>
      <c r="AB141" s="5"/>
      <c r="AC141" s="5"/>
      <c r="AD141" s="5"/>
      <c r="AE141" s="5"/>
    </row>
    <row r="142" spans="1:31" ht="15.75" customHeight="1">
      <c r="A142" s="178"/>
      <c r="B142" s="169"/>
      <c r="C142" s="19" t="s">
        <v>28</v>
      </c>
      <c r="D142" s="74">
        <v>0</v>
      </c>
      <c r="E142" s="31">
        <v>0</v>
      </c>
      <c r="F142" s="31">
        <v>0</v>
      </c>
      <c r="G142" s="31">
        <v>0</v>
      </c>
      <c r="H142" s="31">
        <v>0</v>
      </c>
      <c r="I142" s="31">
        <v>0</v>
      </c>
      <c r="J142" s="31">
        <v>0</v>
      </c>
      <c r="K142" s="31">
        <v>0</v>
      </c>
      <c r="L142" s="31">
        <v>0</v>
      </c>
      <c r="M142" s="178"/>
      <c r="N142" s="5"/>
      <c r="O142" s="5"/>
      <c r="P142" s="5"/>
      <c r="Q142" s="5"/>
      <c r="R142" s="5"/>
      <c r="S142" s="5"/>
      <c r="T142" s="5"/>
      <c r="U142" s="5"/>
      <c r="V142" s="5"/>
      <c r="W142" s="5"/>
      <c r="X142" s="5"/>
      <c r="Y142" s="5"/>
      <c r="Z142" s="5"/>
      <c r="AA142" s="5"/>
      <c r="AB142" s="5"/>
      <c r="AC142" s="5"/>
      <c r="AD142" s="5"/>
      <c r="AE142" s="5"/>
    </row>
    <row r="143" spans="1:31" ht="15.75" customHeight="1">
      <c r="A143" s="178"/>
      <c r="B143" s="169"/>
      <c r="C143" s="182" t="s">
        <v>32</v>
      </c>
      <c r="D143" s="183"/>
      <c r="E143" s="183"/>
      <c r="F143" s="183"/>
      <c r="G143" s="183"/>
      <c r="H143" s="183"/>
      <c r="I143" s="183"/>
      <c r="J143" s="183"/>
      <c r="K143" s="183"/>
      <c r="L143" s="184"/>
      <c r="M143" s="178"/>
      <c r="N143" s="5"/>
      <c r="O143" s="5"/>
      <c r="P143" s="5"/>
      <c r="Q143" s="5"/>
      <c r="R143" s="5"/>
      <c r="S143" s="5"/>
      <c r="T143" s="5"/>
      <c r="U143" s="5"/>
      <c r="V143" s="5"/>
      <c r="W143" s="5"/>
      <c r="X143" s="5"/>
      <c r="Y143" s="5"/>
      <c r="Z143" s="5"/>
      <c r="AA143" s="5"/>
      <c r="AB143" s="5"/>
      <c r="AC143" s="5"/>
      <c r="AD143" s="5"/>
      <c r="AE143" s="5"/>
    </row>
    <row r="144" spans="1:31" ht="15.75" customHeight="1">
      <c r="A144" s="179"/>
      <c r="B144" s="170"/>
      <c r="C144" s="23"/>
      <c r="D144" s="187"/>
      <c r="E144" s="183"/>
      <c r="F144" s="183"/>
      <c r="G144" s="183"/>
      <c r="H144" s="183"/>
      <c r="I144" s="183"/>
      <c r="J144" s="183"/>
      <c r="K144" s="183"/>
      <c r="L144" s="184"/>
      <c r="M144" s="178"/>
      <c r="N144" s="5"/>
      <c r="O144" s="5"/>
      <c r="P144" s="5"/>
      <c r="Q144" s="5"/>
      <c r="R144" s="5"/>
      <c r="S144" s="5"/>
      <c r="T144" s="5"/>
      <c r="U144" s="5"/>
      <c r="V144" s="5"/>
      <c r="W144" s="5"/>
      <c r="X144" s="5"/>
      <c r="Y144" s="5"/>
      <c r="Z144" s="5"/>
      <c r="AA144" s="5"/>
      <c r="AB144" s="5"/>
      <c r="AC144" s="5"/>
      <c r="AD144" s="5"/>
      <c r="AE144" s="5"/>
    </row>
    <row r="145" spans="1:31" ht="15.75" customHeight="1">
      <c r="A145" s="10" t="s">
        <v>148</v>
      </c>
      <c r="B145" s="62" t="s">
        <v>49</v>
      </c>
      <c r="C145" s="58"/>
      <c r="D145" s="75">
        <v>0</v>
      </c>
      <c r="E145" s="75">
        <v>0</v>
      </c>
      <c r="F145" s="75">
        <v>0</v>
      </c>
      <c r="G145" s="75">
        <v>0</v>
      </c>
      <c r="H145" s="75">
        <v>0</v>
      </c>
      <c r="I145" s="75">
        <v>31188.666666666664</v>
      </c>
      <c r="J145" s="75">
        <v>64056.666666666664</v>
      </c>
      <c r="K145" s="75">
        <v>98589.333333333328</v>
      </c>
      <c r="L145" s="75">
        <v>668605.66666666651</v>
      </c>
      <c r="M145" s="178"/>
      <c r="N145" s="5"/>
      <c r="O145" s="5"/>
      <c r="P145" s="5"/>
      <c r="Q145" s="5"/>
      <c r="R145" s="5"/>
      <c r="S145" s="5"/>
      <c r="T145" s="5"/>
      <c r="U145" s="5"/>
      <c r="V145" s="5"/>
      <c r="W145" s="5"/>
      <c r="X145" s="5"/>
      <c r="Y145" s="5"/>
      <c r="Z145" s="5"/>
      <c r="AA145" s="5"/>
      <c r="AB145" s="5"/>
      <c r="AC145" s="5"/>
      <c r="AD145" s="4"/>
      <c r="AE145" s="5"/>
    </row>
    <row r="146" spans="1:31" ht="15.75" customHeight="1">
      <c r="A146" s="180">
        <v>30</v>
      </c>
      <c r="B146" s="62" t="s">
        <v>50</v>
      </c>
      <c r="C146" s="58"/>
      <c r="D146" s="75">
        <v>0</v>
      </c>
      <c r="E146" s="75">
        <v>0</v>
      </c>
      <c r="F146" s="75">
        <v>0</v>
      </c>
      <c r="G146" s="75">
        <v>0</v>
      </c>
      <c r="H146" s="75">
        <v>0</v>
      </c>
      <c r="I146" s="75">
        <v>0</v>
      </c>
      <c r="J146" s="75">
        <v>0</v>
      </c>
      <c r="K146" s="75">
        <v>0</v>
      </c>
      <c r="L146" s="75">
        <v>0</v>
      </c>
      <c r="M146" s="178"/>
      <c r="N146" s="5"/>
      <c r="O146" s="5"/>
      <c r="P146" s="5"/>
      <c r="Q146" s="5"/>
      <c r="R146" s="5"/>
      <c r="S146" s="5"/>
      <c r="T146" s="5"/>
      <c r="U146" s="5"/>
      <c r="V146" s="5"/>
      <c r="W146" s="5"/>
      <c r="X146" s="5"/>
      <c r="Y146" s="5"/>
      <c r="Z146" s="5"/>
      <c r="AA146" s="5"/>
      <c r="AB146" s="5"/>
      <c r="AC146" s="5"/>
      <c r="AD146" s="4"/>
      <c r="AE146" s="5"/>
    </row>
    <row r="147" spans="1:31" ht="15.75" customHeight="1">
      <c r="A147" s="178"/>
      <c r="B147" s="62" t="s">
        <v>51</v>
      </c>
      <c r="C147" s="58"/>
      <c r="D147" s="75">
        <v>0</v>
      </c>
      <c r="E147" s="75">
        <v>0</v>
      </c>
      <c r="F147" s="75">
        <v>0</v>
      </c>
      <c r="G147" s="75">
        <v>0</v>
      </c>
      <c r="H147" s="75">
        <v>0</v>
      </c>
      <c r="I147" s="75">
        <v>0</v>
      </c>
      <c r="J147" s="75">
        <v>0</v>
      </c>
      <c r="K147" s="75">
        <v>81833</v>
      </c>
      <c r="L147" s="75">
        <v>1106811</v>
      </c>
      <c r="M147" s="178"/>
      <c r="N147" s="5"/>
      <c r="O147" s="5"/>
      <c r="P147" s="5"/>
      <c r="Q147" s="5"/>
      <c r="R147" s="5"/>
      <c r="S147" s="5"/>
      <c r="T147" s="5"/>
      <c r="U147" s="5"/>
      <c r="V147" s="5"/>
      <c r="W147" s="5"/>
      <c r="X147" s="5"/>
      <c r="Y147" s="5"/>
      <c r="Z147" s="5"/>
      <c r="AA147" s="5"/>
      <c r="AB147" s="5"/>
      <c r="AC147" s="5"/>
      <c r="AD147" s="4"/>
      <c r="AE147" s="5"/>
    </row>
    <row r="148" spans="1:31" ht="15.75" customHeight="1">
      <c r="A148" s="178"/>
      <c r="B148" s="62" t="s">
        <v>52</v>
      </c>
      <c r="C148" s="58"/>
      <c r="D148" s="75">
        <v>0</v>
      </c>
      <c r="E148" s="75">
        <v>0</v>
      </c>
      <c r="F148" s="75">
        <v>0</v>
      </c>
      <c r="G148" s="75">
        <v>0</v>
      </c>
      <c r="H148" s="75">
        <v>0</v>
      </c>
      <c r="I148" s="75">
        <v>0</v>
      </c>
      <c r="J148" s="75">
        <v>0</v>
      </c>
      <c r="K148" s="75">
        <v>0</v>
      </c>
      <c r="L148" s="75">
        <v>2146584</v>
      </c>
      <c r="M148" s="178"/>
      <c r="N148" s="5"/>
      <c r="O148" s="5"/>
      <c r="P148" s="5"/>
      <c r="Q148" s="5"/>
      <c r="R148" s="5"/>
      <c r="S148" s="5"/>
      <c r="T148" s="5"/>
      <c r="U148" s="5"/>
      <c r="V148" s="5"/>
      <c r="W148" s="5"/>
      <c r="X148" s="5"/>
      <c r="Y148" s="5"/>
      <c r="Z148" s="5"/>
      <c r="AA148" s="5"/>
      <c r="AB148" s="5"/>
      <c r="AC148" s="5"/>
      <c r="AD148" s="4"/>
      <c r="AE148" s="5"/>
    </row>
    <row r="149" spans="1:31" ht="15.75" customHeight="1">
      <c r="A149" s="179"/>
      <c r="B149" s="62" t="s">
        <v>53</v>
      </c>
      <c r="C149" s="58"/>
      <c r="D149" s="75">
        <v>0</v>
      </c>
      <c r="E149" s="75">
        <v>0</v>
      </c>
      <c r="F149" s="75">
        <v>0</v>
      </c>
      <c r="G149" s="75">
        <v>0</v>
      </c>
      <c r="H149" s="75">
        <v>0</v>
      </c>
      <c r="I149" s="75">
        <v>0</v>
      </c>
      <c r="J149" s="75">
        <v>0</v>
      </c>
      <c r="K149" s="75">
        <v>0</v>
      </c>
      <c r="L149" s="75">
        <v>1804858</v>
      </c>
      <c r="M149" s="179"/>
      <c r="N149" s="5"/>
      <c r="O149" s="5"/>
      <c r="P149" s="5"/>
      <c r="Q149" s="5"/>
      <c r="R149" s="5"/>
      <c r="S149" s="5"/>
      <c r="T149" s="5"/>
      <c r="U149" s="5"/>
      <c r="V149" s="5"/>
      <c r="W149" s="5"/>
      <c r="X149" s="5"/>
      <c r="Y149" s="5"/>
      <c r="Z149" s="5"/>
      <c r="AA149" s="5"/>
      <c r="AB149" s="5"/>
      <c r="AC149" s="5"/>
      <c r="AD149" s="4"/>
      <c r="AE149" s="5"/>
    </row>
    <row r="150" spans="1:31" ht="15.75" customHeight="1">
      <c r="A150" s="73"/>
      <c r="B150" s="54"/>
      <c r="C150" s="54"/>
      <c r="D150" s="54"/>
      <c r="E150" s="54"/>
      <c r="F150" s="54"/>
      <c r="G150" s="54"/>
      <c r="H150" s="54"/>
      <c r="I150" s="54"/>
      <c r="J150" s="54"/>
      <c r="K150" s="54"/>
      <c r="L150" s="54"/>
      <c r="M150" s="4"/>
      <c r="N150" s="5"/>
      <c r="O150" s="5"/>
      <c r="P150" s="5"/>
      <c r="Q150" s="5"/>
      <c r="R150" s="5"/>
      <c r="S150" s="5"/>
      <c r="T150" s="5"/>
      <c r="U150" s="5"/>
      <c r="V150" s="5"/>
      <c r="W150" s="5"/>
      <c r="X150" s="5"/>
      <c r="Y150" s="5"/>
      <c r="Z150" s="5"/>
      <c r="AA150" s="5"/>
      <c r="AB150" s="5"/>
      <c r="AC150" s="5"/>
      <c r="AD150" s="5"/>
      <c r="AE150" s="5"/>
    </row>
    <row r="151" spans="1:31" ht="15.75" customHeight="1">
      <c r="A151" s="73"/>
      <c r="B151" s="54"/>
      <c r="C151" s="54"/>
      <c r="D151" s="54"/>
      <c r="E151" s="54"/>
      <c r="F151" s="54"/>
      <c r="G151" s="54"/>
      <c r="H151" s="54"/>
      <c r="I151" s="54"/>
      <c r="J151" s="54"/>
      <c r="K151" s="54"/>
      <c r="L151" s="54"/>
      <c r="M151" s="4"/>
      <c r="N151" s="5"/>
      <c r="O151" s="5"/>
      <c r="P151" s="5"/>
      <c r="Q151" s="5"/>
      <c r="R151" s="5"/>
      <c r="S151" s="5"/>
      <c r="T151" s="5"/>
      <c r="U151" s="5"/>
      <c r="V151" s="5"/>
      <c r="W151" s="5"/>
      <c r="X151" s="5"/>
      <c r="Y151" s="5"/>
      <c r="Z151" s="5"/>
      <c r="AA151" s="5"/>
      <c r="AB151" s="5"/>
      <c r="AC151" s="5"/>
      <c r="AD151" s="5"/>
      <c r="AE151" s="5"/>
    </row>
    <row r="152" spans="1:31" ht="15.75" customHeight="1">
      <c r="A152" s="10" t="s">
        <v>149</v>
      </c>
      <c r="B152" s="174" t="s">
        <v>150</v>
      </c>
      <c r="C152" s="175"/>
      <c r="D152" s="12" t="s">
        <v>5</v>
      </c>
      <c r="E152" s="12">
        <v>2017</v>
      </c>
      <c r="F152" s="12">
        <v>2018</v>
      </c>
      <c r="G152" s="12">
        <v>2019</v>
      </c>
      <c r="H152" s="12">
        <v>2020</v>
      </c>
      <c r="I152" s="12">
        <v>2021</v>
      </c>
      <c r="J152" s="12">
        <v>2022</v>
      </c>
      <c r="K152" s="12">
        <v>2023</v>
      </c>
      <c r="L152" s="14" t="s">
        <v>55</v>
      </c>
      <c r="M152" s="56" t="s">
        <v>96</v>
      </c>
      <c r="N152" s="5"/>
      <c r="O152" s="5"/>
      <c r="P152" s="5"/>
      <c r="Q152" s="5"/>
      <c r="R152" s="5"/>
      <c r="S152" s="5"/>
      <c r="T152" s="5"/>
      <c r="U152" s="5"/>
      <c r="V152" s="5"/>
      <c r="W152" s="5"/>
      <c r="X152" s="5"/>
      <c r="Y152" s="5"/>
      <c r="Z152" s="5"/>
      <c r="AA152" s="5"/>
      <c r="AB152" s="5"/>
      <c r="AC152" s="5"/>
      <c r="AD152" s="5"/>
      <c r="AE152" s="5"/>
    </row>
    <row r="153" spans="1:31" ht="15.75" customHeight="1">
      <c r="A153" s="104"/>
      <c r="B153" s="26"/>
      <c r="C153" s="105" t="s">
        <v>7</v>
      </c>
      <c r="D153" s="28">
        <v>5</v>
      </c>
      <c r="E153" s="28">
        <v>5</v>
      </c>
      <c r="F153" s="28">
        <v>6</v>
      </c>
      <c r="G153" s="28">
        <v>7</v>
      </c>
      <c r="H153" s="28">
        <v>8</v>
      </c>
      <c r="I153" s="28">
        <v>8</v>
      </c>
      <c r="J153" s="28">
        <v>9</v>
      </c>
      <c r="K153" s="28">
        <v>9</v>
      </c>
      <c r="L153" s="28">
        <v>9</v>
      </c>
      <c r="M153" s="106"/>
      <c r="N153" s="18"/>
      <c r="O153" s="18"/>
      <c r="P153" s="18"/>
      <c r="Q153" s="18"/>
      <c r="R153" s="18"/>
      <c r="S153" s="18"/>
      <c r="T153" s="18"/>
      <c r="U153" s="18"/>
      <c r="V153" s="18"/>
      <c r="W153" s="18"/>
      <c r="X153" s="18"/>
      <c r="Y153" s="18"/>
      <c r="Z153" s="18"/>
      <c r="AA153" s="18"/>
      <c r="AB153" s="18"/>
      <c r="AC153" s="18"/>
      <c r="AD153" s="18"/>
      <c r="AE153" s="18"/>
    </row>
    <row r="154" spans="1:31" ht="15.75" customHeight="1">
      <c r="A154" s="177" t="s">
        <v>151</v>
      </c>
      <c r="B154" s="168" t="s">
        <v>152</v>
      </c>
      <c r="C154" s="19" t="s">
        <v>18</v>
      </c>
      <c r="D154" s="23">
        <v>5</v>
      </c>
      <c r="E154" s="23">
        <v>5</v>
      </c>
      <c r="F154" s="23">
        <v>6</v>
      </c>
      <c r="G154" s="23">
        <v>7</v>
      </c>
      <c r="H154" s="23">
        <v>9</v>
      </c>
      <c r="I154" s="23">
        <v>10</v>
      </c>
      <c r="J154" s="23">
        <v>11</v>
      </c>
      <c r="K154" s="23">
        <v>11</v>
      </c>
      <c r="L154" s="23">
        <v>11</v>
      </c>
      <c r="M154" s="186" t="s">
        <v>153</v>
      </c>
      <c r="N154" s="5"/>
      <c r="O154" s="5"/>
      <c r="P154" s="5"/>
      <c r="Q154" s="5"/>
      <c r="R154" s="5"/>
      <c r="S154" s="5"/>
      <c r="T154" s="5"/>
      <c r="U154" s="5"/>
      <c r="V154" s="5"/>
      <c r="W154" s="5"/>
      <c r="X154" s="5"/>
      <c r="Y154" s="5"/>
      <c r="Z154" s="5"/>
      <c r="AA154" s="5"/>
      <c r="AB154" s="5"/>
      <c r="AC154" s="5"/>
      <c r="AD154" s="5"/>
      <c r="AE154" s="5"/>
    </row>
    <row r="155" spans="1:31" ht="15.75" customHeight="1">
      <c r="A155" s="178"/>
      <c r="B155" s="169"/>
      <c r="C155" s="19" t="s">
        <v>28</v>
      </c>
      <c r="D155" s="34">
        <v>0</v>
      </c>
      <c r="E155" s="23" t="s">
        <v>154</v>
      </c>
      <c r="F155" s="23" t="s">
        <v>155</v>
      </c>
      <c r="G155" s="23">
        <v>9</v>
      </c>
      <c r="H155" s="23">
        <v>0</v>
      </c>
      <c r="I155" s="23">
        <v>0</v>
      </c>
      <c r="J155" s="23">
        <v>0</v>
      </c>
      <c r="K155" s="23">
        <v>0</v>
      </c>
      <c r="L155" s="23">
        <v>0</v>
      </c>
      <c r="M155" s="178"/>
      <c r="N155" s="5"/>
      <c r="O155" s="5"/>
      <c r="P155" s="5"/>
      <c r="Q155" s="5"/>
      <c r="R155" s="5"/>
      <c r="S155" s="5"/>
      <c r="T155" s="5"/>
      <c r="U155" s="5"/>
      <c r="V155" s="5"/>
      <c r="W155" s="5"/>
      <c r="X155" s="5"/>
      <c r="Y155" s="5"/>
      <c r="Z155" s="5"/>
      <c r="AA155" s="5"/>
      <c r="AB155" s="5"/>
      <c r="AC155" s="5"/>
      <c r="AD155" s="5"/>
      <c r="AE155" s="5"/>
    </row>
    <row r="156" spans="1:31" ht="15.75" customHeight="1">
      <c r="A156" s="178"/>
      <c r="B156" s="169"/>
      <c r="C156" s="182" t="s">
        <v>32</v>
      </c>
      <c r="D156" s="183"/>
      <c r="E156" s="183"/>
      <c r="F156" s="183"/>
      <c r="G156" s="183"/>
      <c r="H156" s="183"/>
      <c r="I156" s="183"/>
      <c r="J156" s="183"/>
      <c r="K156" s="183"/>
      <c r="L156" s="184"/>
      <c r="M156" s="178"/>
      <c r="N156" s="5"/>
      <c r="O156" s="5"/>
      <c r="P156" s="5"/>
      <c r="Q156" s="5"/>
      <c r="R156" s="5"/>
      <c r="S156" s="5"/>
      <c r="T156" s="5"/>
      <c r="U156" s="5"/>
      <c r="V156" s="5"/>
      <c r="W156" s="5"/>
      <c r="X156" s="5"/>
      <c r="Y156" s="5"/>
      <c r="Z156" s="5"/>
      <c r="AA156" s="5"/>
      <c r="AB156" s="5"/>
      <c r="AC156" s="5"/>
      <c r="AD156" s="5"/>
      <c r="AE156" s="5"/>
    </row>
    <row r="157" spans="1:31" ht="15.75" customHeight="1">
      <c r="A157" s="178"/>
      <c r="B157" s="170"/>
      <c r="C157" s="185"/>
      <c r="D157" s="183"/>
      <c r="E157" s="183"/>
      <c r="F157" s="183"/>
      <c r="G157" s="183"/>
      <c r="H157" s="183"/>
      <c r="I157" s="183"/>
      <c r="J157" s="183"/>
      <c r="K157" s="183"/>
      <c r="L157" s="184"/>
      <c r="M157" s="178"/>
      <c r="N157" s="5"/>
      <c r="O157" s="5"/>
      <c r="P157" s="5"/>
      <c r="Q157" s="5"/>
      <c r="R157" s="5"/>
      <c r="S157" s="5"/>
      <c r="T157" s="5"/>
      <c r="U157" s="5"/>
      <c r="V157" s="5"/>
      <c r="W157" s="5"/>
      <c r="X157" s="5"/>
      <c r="Y157" s="5"/>
      <c r="Z157" s="5"/>
      <c r="AA157" s="5"/>
      <c r="AB157" s="5"/>
      <c r="AC157" s="5"/>
      <c r="AD157" s="5"/>
      <c r="AE157" s="5"/>
    </row>
    <row r="158" spans="1:31" ht="15.75" customHeight="1">
      <c r="A158" s="178"/>
      <c r="B158" s="62" t="s">
        <v>49</v>
      </c>
      <c r="C158" s="58"/>
      <c r="D158" s="59" t="s">
        <v>156</v>
      </c>
      <c r="E158" s="59" t="s">
        <v>156</v>
      </c>
      <c r="F158" s="59" t="s">
        <v>156</v>
      </c>
      <c r="G158" s="59" t="s">
        <v>156</v>
      </c>
      <c r="H158" s="59" t="s">
        <v>156</v>
      </c>
      <c r="I158" s="59" t="s">
        <v>156</v>
      </c>
      <c r="J158" s="59" t="s">
        <v>156</v>
      </c>
      <c r="K158" s="59" t="s">
        <v>156</v>
      </c>
      <c r="L158" s="59" t="s">
        <v>156</v>
      </c>
      <c r="M158" s="178"/>
      <c r="N158" s="5"/>
      <c r="O158" s="5"/>
      <c r="P158" s="5"/>
      <c r="Q158" s="5"/>
      <c r="R158" s="5"/>
      <c r="S158" s="5"/>
      <c r="T158" s="5"/>
      <c r="U158" s="5"/>
      <c r="V158" s="5"/>
      <c r="W158" s="5"/>
      <c r="X158" s="5"/>
      <c r="Y158" s="5"/>
      <c r="Z158" s="5"/>
      <c r="AA158" s="5"/>
      <c r="AB158" s="5"/>
      <c r="AC158" s="5"/>
      <c r="AD158" s="4"/>
      <c r="AE158" s="5"/>
    </row>
    <row r="159" spans="1:31" ht="15.75" customHeight="1">
      <c r="A159" s="178"/>
      <c r="B159" s="62" t="s">
        <v>50</v>
      </c>
      <c r="C159" s="58"/>
      <c r="D159" s="59" t="s">
        <v>157</v>
      </c>
      <c r="E159" s="59" t="s">
        <v>157</v>
      </c>
      <c r="F159" s="59" t="s">
        <v>157</v>
      </c>
      <c r="G159" s="59" t="s">
        <v>157</v>
      </c>
      <c r="H159" s="59" t="s">
        <v>157</v>
      </c>
      <c r="I159" s="59" t="s">
        <v>157</v>
      </c>
      <c r="J159" s="59" t="s">
        <v>157</v>
      </c>
      <c r="K159" s="59" t="s">
        <v>157</v>
      </c>
      <c r="L159" s="59" t="s">
        <v>157</v>
      </c>
      <c r="M159" s="178"/>
      <c r="N159" s="5"/>
      <c r="O159" s="5"/>
      <c r="P159" s="5"/>
      <c r="Q159" s="5"/>
      <c r="R159" s="5"/>
      <c r="S159" s="5"/>
      <c r="T159" s="5"/>
      <c r="U159" s="5"/>
      <c r="V159" s="5"/>
      <c r="W159" s="5"/>
      <c r="X159" s="5"/>
      <c r="Y159" s="5"/>
      <c r="Z159" s="5"/>
      <c r="AA159" s="5"/>
      <c r="AB159" s="5"/>
      <c r="AC159" s="5"/>
      <c r="AD159" s="4"/>
      <c r="AE159" s="5"/>
    </row>
    <row r="160" spans="1:31" ht="15.75" customHeight="1">
      <c r="A160" s="178"/>
      <c r="B160" s="62" t="s">
        <v>51</v>
      </c>
      <c r="C160" s="58"/>
      <c r="D160" s="59">
        <v>0</v>
      </c>
      <c r="E160" s="59" t="s">
        <v>158</v>
      </c>
      <c r="F160" s="59" t="s">
        <v>159</v>
      </c>
      <c r="G160" s="59" t="s">
        <v>159</v>
      </c>
      <c r="H160" s="59">
        <v>3</v>
      </c>
      <c r="I160" s="59">
        <v>3</v>
      </c>
      <c r="J160" s="59">
        <v>3</v>
      </c>
      <c r="K160" s="59">
        <v>3</v>
      </c>
      <c r="L160" s="59">
        <v>3</v>
      </c>
      <c r="M160" s="178"/>
      <c r="N160" s="5"/>
      <c r="O160" s="5"/>
      <c r="P160" s="5"/>
      <c r="Q160" s="5"/>
      <c r="R160" s="5"/>
      <c r="S160" s="5"/>
      <c r="T160" s="5"/>
      <c r="U160" s="5"/>
      <c r="V160" s="5"/>
      <c r="W160" s="5"/>
      <c r="X160" s="5"/>
      <c r="Y160" s="5"/>
      <c r="Z160" s="5"/>
      <c r="AA160" s="5"/>
      <c r="AB160" s="5"/>
      <c r="AC160" s="5"/>
      <c r="AD160" s="4"/>
      <c r="AE160" s="5"/>
    </row>
    <row r="161" spans="1:31" ht="15.75" customHeight="1">
      <c r="A161" s="178"/>
      <c r="B161" s="62" t="s">
        <v>52</v>
      </c>
      <c r="C161" s="58"/>
      <c r="D161" s="59">
        <v>0</v>
      </c>
      <c r="E161" s="59">
        <v>0</v>
      </c>
      <c r="F161" s="59" t="s">
        <v>160</v>
      </c>
      <c r="G161" s="59" t="s">
        <v>161</v>
      </c>
      <c r="H161" s="59">
        <v>1</v>
      </c>
      <c r="I161" s="59">
        <v>1</v>
      </c>
      <c r="J161" s="59">
        <v>1</v>
      </c>
      <c r="K161" s="59">
        <v>1</v>
      </c>
      <c r="L161" s="59">
        <v>1</v>
      </c>
      <c r="M161" s="178"/>
      <c r="N161" s="5"/>
      <c r="O161" s="5"/>
      <c r="P161" s="5"/>
      <c r="Q161" s="5"/>
      <c r="R161" s="5"/>
      <c r="S161" s="5"/>
      <c r="T161" s="5"/>
      <c r="U161" s="5"/>
      <c r="V161" s="5"/>
      <c r="W161" s="5"/>
      <c r="X161" s="5"/>
      <c r="Y161" s="5"/>
      <c r="Z161" s="5"/>
      <c r="AA161" s="5"/>
      <c r="AB161" s="5"/>
      <c r="AC161" s="5"/>
      <c r="AD161" s="4"/>
      <c r="AE161" s="5"/>
    </row>
    <row r="162" spans="1:31" ht="15.75" customHeight="1">
      <c r="A162" s="178"/>
      <c r="B162" s="62" t="s">
        <v>53</v>
      </c>
      <c r="C162" s="58"/>
      <c r="D162" s="59">
        <v>0</v>
      </c>
      <c r="E162" s="59">
        <v>0</v>
      </c>
      <c r="F162" s="59">
        <v>0</v>
      </c>
      <c r="G162" s="59" t="s">
        <v>162</v>
      </c>
      <c r="H162" s="59">
        <v>1</v>
      </c>
      <c r="I162" s="59">
        <v>1</v>
      </c>
      <c r="J162" s="59">
        <v>1</v>
      </c>
      <c r="K162" s="59">
        <v>1</v>
      </c>
      <c r="L162" s="59">
        <v>1</v>
      </c>
      <c r="M162" s="178"/>
      <c r="N162" s="5"/>
      <c r="O162" s="5"/>
      <c r="P162" s="5"/>
      <c r="Q162" s="5"/>
      <c r="R162" s="5"/>
      <c r="S162" s="5"/>
      <c r="T162" s="5"/>
      <c r="U162" s="5"/>
      <c r="V162" s="5"/>
      <c r="W162" s="5"/>
      <c r="X162" s="5"/>
      <c r="Y162" s="5"/>
      <c r="Z162" s="5"/>
      <c r="AA162" s="5"/>
      <c r="AB162" s="5"/>
      <c r="AC162" s="5"/>
      <c r="AD162" s="4"/>
      <c r="AE162" s="5"/>
    </row>
    <row r="163" spans="1:31" ht="15.75" customHeight="1">
      <c r="A163" s="178"/>
      <c r="B163" s="174" t="s">
        <v>163</v>
      </c>
      <c r="C163" s="175"/>
      <c r="D163" s="12" t="s">
        <v>5</v>
      </c>
      <c r="E163" s="12">
        <v>2017</v>
      </c>
      <c r="F163" s="12">
        <v>2018</v>
      </c>
      <c r="G163" s="12">
        <v>2019</v>
      </c>
      <c r="H163" s="12">
        <v>2020</v>
      </c>
      <c r="I163" s="12">
        <v>2021</v>
      </c>
      <c r="J163" s="12">
        <v>2022</v>
      </c>
      <c r="K163" s="12">
        <v>2023</v>
      </c>
      <c r="L163" s="14" t="s">
        <v>114</v>
      </c>
      <c r="M163" s="178"/>
      <c r="N163" s="5"/>
      <c r="O163" s="5"/>
      <c r="P163" s="5"/>
      <c r="Q163" s="5"/>
      <c r="R163" s="5"/>
      <c r="S163" s="5"/>
      <c r="T163" s="5"/>
      <c r="U163" s="5"/>
      <c r="V163" s="5"/>
      <c r="W163" s="5"/>
      <c r="X163" s="5"/>
      <c r="Y163" s="5"/>
      <c r="Z163" s="5"/>
      <c r="AA163" s="5"/>
      <c r="AB163" s="5"/>
      <c r="AC163" s="5"/>
      <c r="AD163" s="5"/>
      <c r="AE163" s="5"/>
    </row>
    <row r="164" spans="1:31" ht="15.75" customHeight="1">
      <c r="A164" s="178"/>
      <c r="B164" s="26"/>
      <c r="C164" s="105" t="s">
        <v>7</v>
      </c>
      <c r="D164" s="28">
        <v>1</v>
      </c>
      <c r="E164" s="28">
        <v>1</v>
      </c>
      <c r="F164" s="28">
        <v>2</v>
      </c>
      <c r="G164" s="28">
        <v>2</v>
      </c>
      <c r="H164" s="28">
        <v>3</v>
      </c>
      <c r="I164" s="28">
        <v>5</v>
      </c>
      <c r="J164" s="28">
        <v>5</v>
      </c>
      <c r="K164" s="28">
        <v>6</v>
      </c>
      <c r="L164" s="28">
        <v>6</v>
      </c>
      <c r="M164" s="178"/>
      <c r="N164" s="18"/>
      <c r="O164" s="18"/>
      <c r="P164" s="18"/>
      <c r="Q164" s="18"/>
      <c r="R164" s="18"/>
      <c r="S164" s="18"/>
      <c r="T164" s="18"/>
      <c r="U164" s="18"/>
      <c r="V164" s="18"/>
      <c r="W164" s="18"/>
      <c r="X164" s="18"/>
      <c r="Y164" s="18"/>
      <c r="Z164" s="18"/>
      <c r="AA164" s="18"/>
      <c r="AB164" s="18"/>
      <c r="AC164" s="18"/>
      <c r="AD164" s="18"/>
      <c r="AE164" s="18"/>
    </row>
    <row r="165" spans="1:31" ht="15.75" customHeight="1">
      <c r="A165" s="178"/>
      <c r="B165" s="181" t="s">
        <v>164</v>
      </c>
      <c r="C165" s="19" t="s">
        <v>18</v>
      </c>
      <c r="D165" s="23">
        <v>1</v>
      </c>
      <c r="E165" s="23">
        <v>1</v>
      </c>
      <c r="F165" s="23">
        <v>2</v>
      </c>
      <c r="G165" s="23">
        <v>2</v>
      </c>
      <c r="H165" s="23">
        <v>3</v>
      </c>
      <c r="I165" s="23">
        <v>5</v>
      </c>
      <c r="J165" s="23">
        <v>5</v>
      </c>
      <c r="K165" s="23">
        <v>6</v>
      </c>
      <c r="L165" s="23">
        <v>6</v>
      </c>
      <c r="M165" s="178"/>
      <c r="N165" s="5"/>
      <c r="O165" s="5"/>
      <c r="P165" s="5"/>
      <c r="Q165" s="5"/>
      <c r="R165" s="5"/>
      <c r="S165" s="5"/>
      <c r="T165" s="5"/>
      <c r="U165" s="5"/>
      <c r="V165" s="5"/>
      <c r="W165" s="5"/>
      <c r="X165" s="5"/>
      <c r="Y165" s="5"/>
      <c r="Z165" s="5"/>
      <c r="AA165" s="5"/>
      <c r="AB165" s="5"/>
      <c r="AC165" s="5"/>
      <c r="AD165" s="5"/>
      <c r="AE165" s="5"/>
    </row>
    <row r="166" spans="1:31" ht="15.75" customHeight="1">
      <c r="A166" s="178"/>
      <c r="B166" s="169"/>
      <c r="C166" s="19" t="s">
        <v>28</v>
      </c>
      <c r="D166" s="34">
        <v>0</v>
      </c>
      <c r="E166" s="23">
        <v>1</v>
      </c>
      <c r="F166" s="23">
        <v>2</v>
      </c>
      <c r="G166" s="23">
        <v>3</v>
      </c>
      <c r="H166" s="23">
        <v>0</v>
      </c>
      <c r="I166" s="23">
        <v>0</v>
      </c>
      <c r="J166" s="23">
        <v>0</v>
      </c>
      <c r="K166" s="23">
        <v>0</v>
      </c>
      <c r="L166" s="23">
        <v>0</v>
      </c>
      <c r="M166" s="178"/>
      <c r="N166" s="5"/>
      <c r="O166" s="5"/>
      <c r="P166" s="5"/>
      <c r="Q166" s="5"/>
      <c r="R166" s="5"/>
      <c r="S166" s="5"/>
      <c r="T166" s="5"/>
      <c r="U166" s="5"/>
      <c r="V166" s="5"/>
      <c r="W166" s="5"/>
      <c r="X166" s="5"/>
      <c r="Y166" s="5"/>
      <c r="Z166" s="5"/>
      <c r="AA166" s="5"/>
      <c r="AB166" s="5"/>
      <c r="AC166" s="5"/>
      <c r="AD166" s="5"/>
      <c r="AE166" s="5"/>
    </row>
    <row r="167" spans="1:31" ht="15.75" customHeight="1">
      <c r="A167" s="178"/>
      <c r="B167" s="169"/>
      <c r="C167" s="182" t="s">
        <v>32</v>
      </c>
      <c r="D167" s="183"/>
      <c r="E167" s="183"/>
      <c r="F167" s="183"/>
      <c r="G167" s="183"/>
      <c r="H167" s="183"/>
      <c r="I167" s="183"/>
      <c r="J167" s="183"/>
      <c r="K167" s="183"/>
      <c r="L167" s="184"/>
      <c r="M167" s="178"/>
      <c r="N167" s="5"/>
      <c r="O167" s="5"/>
      <c r="P167" s="5"/>
      <c r="Q167" s="5"/>
      <c r="R167" s="5"/>
      <c r="S167" s="5"/>
      <c r="T167" s="5"/>
      <c r="U167" s="5"/>
      <c r="V167" s="5"/>
      <c r="W167" s="5"/>
      <c r="X167" s="5"/>
      <c r="Y167" s="5"/>
      <c r="Z167" s="5"/>
      <c r="AA167" s="5"/>
      <c r="AB167" s="5"/>
      <c r="AC167" s="5"/>
      <c r="AD167" s="5"/>
      <c r="AE167" s="5"/>
    </row>
    <row r="168" spans="1:31" ht="15.75" customHeight="1">
      <c r="A168" s="178"/>
      <c r="B168" s="170"/>
      <c r="C168" s="185"/>
      <c r="D168" s="183"/>
      <c r="E168" s="183"/>
      <c r="F168" s="183"/>
      <c r="G168" s="183"/>
      <c r="H168" s="183"/>
      <c r="I168" s="183"/>
      <c r="J168" s="183"/>
      <c r="K168" s="183"/>
      <c r="L168" s="184"/>
      <c r="M168" s="178"/>
      <c r="N168" s="5"/>
      <c r="O168" s="5"/>
      <c r="P168" s="5"/>
      <c r="Q168" s="5"/>
      <c r="R168" s="5"/>
      <c r="S168" s="5"/>
      <c r="T168" s="5"/>
      <c r="U168" s="5"/>
      <c r="V168" s="5"/>
      <c r="W168" s="5"/>
      <c r="X168" s="5"/>
      <c r="Y168" s="5"/>
      <c r="Z168" s="5"/>
      <c r="AA168" s="5"/>
      <c r="AB168" s="5"/>
      <c r="AC168" s="5"/>
      <c r="AD168" s="5"/>
      <c r="AE168" s="5"/>
    </row>
    <row r="169" spans="1:31" ht="15.75" customHeight="1">
      <c r="A169" s="178"/>
      <c r="B169" s="62" t="s">
        <v>49</v>
      </c>
      <c r="C169" s="58"/>
      <c r="D169" s="59">
        <v>0</v>
      </c>
      <c r="E169" s="59">
        <v>0</v>
      </c>
      <c r="F169" s="59">
        <v>1</v>
      </c>
      <c r="G169" s="59">
        <v>1</v>
      </c>
      <c r="H169" s="59">
        <v>1</v>
      </c>
      <c r="I169" s="59">
        <v>1</v>
      </c>
      <c r="J169" s="59">
        <v>1</v>
      </c>
      <c r="K169" s="59">
        <v>1</v>
      </c>
      <c r="L169" s="59">
        <v>1</v>
      </c>
      <c r="M169" s="178"/>
      <c r="N169" s="5"/>
      <c r="O169" s="5"/>
      <c r="P169" s="5"/>
      <c r="Q169" s="5"/>
      <c r="R169" s="5"/>
      <c r="S169" s="5"/>
      <c r="T169" s="5"/>
      <c r="U169" s="5"/>
      <c r="V169" s="5"/>
      <c r="W169" s="5"/>
      <c r="X169" s="5"/>
      <c r="Y169" s="5"/>
      <c r="Z169" s="5"/>
      <c r="AA169" s="5"/>
      <c r="AB169" s="5"/>
      <c r="AC169" s="5"/>
      <c r="AD169" s="4"/>
      <c r="AE169" s="5"/>
    </row>
    <row r="170" spans="1:31" ht="15.75" customHeight="1">
      <c r="A170" s="178"/>
      <c r="B170" s="62" t="s">
        <v>50</v>
      </c>
      <c r="C170" s="58"/>
      <c r="D170" s="59">
        <v>1</v>
      </c>
      <c r="E170" s="59">
        <v>1</v>
      </c>
      <c r="F170" s="59">
        <v>1</v>
      </c>
      <c r="G170" s="59">
        <v>1</v>
      </c>
      <c r="H170" s="59">
        <v>1</v>
      </c>
      <c r="I170" s="59">
        <v>1</v>
      </c>
      <c r="J170" s="59">
        <v>1</v>
      </c>
      <c r="K170" s="59">
        <v>1</v>
      </c>
      <c r="L170" s="59">
        <v>1</v>
      </c>
      <c r="M170" s="178"/>
      <c r="N170" s="5"/>
      <c r="O170" s="5"/>
      <c r="P170" s="5"/>
      <c r="Q170" s="5"/>
      <c r="R170" s="5"/>
      <c r="S170" s="5"/>
      <c r="T170" s="5"/>
      <c r="U170" s="5"/>
      <c r="V170" s="5"/>
      <c r="W170" s="5"/>
      <c r="X170" s="5"/>
      <c r="Y170" s="5"/>
      <c r="Z170" s="5"/>
      <c r="AA170" s="5"/>
      <c r="AB170" s="5"/>
      <c r="AC170" s="5"/>
      <c r="AD170" s="4"/>
      <c r="AE170" s="5"/>
    </row>
    <row r="171" spans="1:31" ht="15.75" customHeight="1">
      <c r="A171" s="178"/>
      <c r="B171" s="62" t="s">
        <v>51</v>
      </c>
      <c r="C171" s="58"/>
      <c r="D171" s="59">
        <v>0</v>
      </c>
      <c r="E171" s="59">
        <v>0</v>
      </c>
      <c r="F171" s="59">
        <v>0</v>
      </c>
      <c r="G171" s="59">
        <v>0</v>
      </c>
      <c r="H171" s="59">
        <v>1</v>
      </c>
      <c r="I171" s="59">
        <v>1</v>
      </c>
      <c r="J171" s="59">
        <v>1</v>
      </c>
      <c r="K171" s="59">
        <v>1</v>
      </c>
      <c r="L171" s="59">
        <v>1</v>
      </c>
      <c r="M171" s="178"/>
      <c r="N171" s="5"/>
      <c r="O171" s="5"/>
      <c r="P171" s="5"/>
      <c r="Q171" s="5"/>
      <c r="R171" s="5"/>
      <c r="S171" s="5"/>
      <c r="T171" s="5"/>
      <c r="U171" s="5"/>
      <c r="V171" s="5"/>
      <c r="W171" s="5"/>
      <c r="X171" s="5"/>
      <c r="Y171" s="5"/>
      <c r="Z171" s="5"/>
      <c r="AA171" s="5"/>
      <c r="AB171" s="5"/>
      <c r="AC171" s="5"/>
      <c r="AD171" s="4"/>
      <c r="AE171" s="5"/>
    </row>
    <row r="172" spans="1:31" ht="15.75" customHeight="1">
      <c r="A172" s="178"/>
      <c r="B172" s="62" t="s">
        <v>52</v>
      </c>
      <c r="C172" s="58"/>
      <c r="D172" s="59">
        <v>0</v>
      </c>
      <c r="E172" s="59">
        <v>0</v>
      </c>
      <c r="F172" s="59">
        <v>0</v>
      </c>
      <c r="G172" s="59">
        <v>0</v>
      </c>
      <c r="H172" s="59">
        <v>0</v>
      </c>
      <c r="I172" s="59">
        <v>1</v>
      </c>
      <c r="J172" s="59">
        <v>1</v>
      </c>
      <c r="K172" s="59">
        <v>1</v>
      </c>
      <c r="L172" s="59">
        <v>1</v>
      </c>
      <c r="M172" s="178"/>
      <c r="N172" s="5"/>
      <c r="O172" s="5"/>
      <c r="P172" s="5"/>
      <c r="Q172" s="5"/>
      <c r="R172" s="5"/>
      <c r="S172" s="5"/>
      <c r="T172" s="5"/>
      <c r="U172" s="5"/>
      <c r="V172" s="5"/>
      <c r="W172" s="5"/>
      <c r="X172" s="5"/>
      <c r="Y172" s="5"/>
      <c r="Z172" s="5"/>
      <c r="AA172" s="5"/>
      <c r="AB172" s="5"/>
      <c r="AC172" s="5"/>
      <c r="AD172" s="4"/>
      <c r="AE172" s="5"/>
    </row>
    <row r="173" spans="1:31" ht="15.75" customHeight="1">
      <c r="A173" s="178"/>
      <c r="B173" s="62" t="s">
        <v>53</v>
      </c>
      <c r="C173" s="58"/>
      <c r="D173" s="59">
        <v>0</v>
      </c>
      <c r="E173" s="59">
        <v>0</v>
      </c>
      <c r="F173" s="59">
        <v>0</v>
      </c>
      <c r="G173" s="59">
        <v>1</v>
      </c>
      <c r="H173" s="59">
        <v>0</v>
      </c>
      <c r="I173" s="59">
        <v>1</v>
      </c>
      <c r="J173" s="59">
        <v>1</v>
      </c>
      <c r="K173" s="59">
        <v>1</v>
      </c>
      <c r="L173" s="59">
        <v>1</v>
      </c>
      <c r="M173" s="178"/>
      <c r="N173" s="5"/>
      <c r="O173" s="5"/>
      <c r="P173" s="5"/>
      <c r="Q173" s="5"/>
      <c r="R173" s="5"/>
      <c r="S173" s="5"/>
      <c r="T173" s="5"/>
      <c r="U173" s="5"/>
      <c r="V173" s="5"/>
      <c r="W173" s="5"/>
      <c r="X173" s="5"/>
      <c r="Y173" s="5"/>
      <c r="Z173" s="5"/>
      <c r="AA173" s="5"/>
      <c r="AB173" s="5"/>
      <c r="AC173" s="5"/>
      <c r="AD173" s="4"/>
      <c r="AE173" s="5"/>
    </row>
    <row r="174" spans="1:31" ht="15.75" customHeight="1">
      <c r="A174" s="179"/>
      <c r="B174" s="174" t="s">
        <v>165</v>
      </c>
      <c r="C174" s="175"/>
      <c r="D174" s="12" t="s">
        <v>5</v>
      </c>
      <c r="E174" s="12">
        <v>2017</v>
      </c>
      <c r="F174" s="12">
        <v>2018</v>
      </c>
      <c r="G174" s="12">
        <v>2019</v>
      </c>
      <c r="H174" s="12">
        <v>2020</v>
      </c>
      <c r="I174" s="12">
        <v>2021</v>
      </c>
      <c r="J174" s="12">
        <v>2022</v>
      </c>
      <c r="K174" s="12">
        <v>2023</v>
      </c>
      <c r="L174" s="14" t="s">
        <v>114</v>
      </c>
      <c r="M174" s="178"/>
      <c r="N174" s="5"/>
      <c r="O174" s="5"/>
      <c r="P174" s="5"/>
      <c r="Q174" s="5"/>
      <c r="R174" s="5"/>
      <c r="S174" s="5"/>
      <c r="T174" s="5"/>
      <c r="U174" s="5"/>
      <c r="V174" s="5"/>
      <c r="W174" s="5"/>
      <c r="X174" s="5"/>
      <c r="Y174" s="5"/>
      <c r="Z174" s="5"/>
      <c r="AA174" s="5"/>
      <c r="AB174" s="5"/>
      <c r="AC174" s="5"/>
      <c r="AD174" s="5"/>
      <c r="AE174" s="5"/>
    </row>
    <row r="175" spans="1:31" ht="15.75" customHeight="1">
      <c r="A175" s="107"/>
      <c r="B175" s="26"/>
      <c r="C175" s="105" t="s">
        <v>7</v>
      </c>
      <c r="D175" s="28">
        <v>0</v>
      </c>
      <c r="E175" s="28">
        <v>0</v>
      </c>
      <c r="F175" s="28">
        <v>0</v>
      </c>
      <c r="G175" s="28">
        <v>2</v>
      </c>
      <c r="H175" s="28">
        <v>2</v>
      </c>
      <c r="I175" s="28">
        <v>3</v>
      </c>
      <c r="J175" s="28">
        <v>4</v>
      </c>
      <c r="K175" s="28">
        <v>6</v>
      </c>
      <c r="L175" s="28">
        <v>6</v>
      </c>
      <c r="M175" s="178"/>
      <c r="N175" s="18"/>
      <c r="O175" s="18"/>
      <c r="P175" s="18"/>
      <c r="Q175" s="18"/>
      <c r="R175" s="18"/>
      <c r="S175" s="18"/>
      <c r="T175" s="18"/>
      <c r="U175" s="18"/>
      <c r="V175" s="18"/>
      <c r="W175" s="18"/>
      <c r="X175" s="18"/>
      <c r="Y175" s="18"/>
      <c r="Z175" s="18"/>
      <c r="AA175" s="18"/>
      <c r="AB175" s="18"/>
      <c r="AC175" s="18"/>
      <c r="AD175" s="18"/>
      <c r="AE175" s="18"/>
    </row>
    <row r="176" spans="1:31" ht="15.75" customHeight="1">
      <c r="A176" s="10" t="s">
        <v>148</v>
      </c>
      <c r="B176" s="181" t="s">
        <v>166</v>
      </c>
      <c r="C176" s="19" t="s">
        <v>18</v>
      </c>
      <c r="D176" s="23">
        <v>0</v>
      </c>
      <c r="E176" s="23">
        <v>0</v>
      </c>
      <c r="F176" s="23">
        <v>0</v>
      </c>
      <c r="G176" s="23">
        <v>2</v>
      </c>
      <c r="H176" s="23">
        <v>2</v>
      </c>
      <c r="I176" s="23">
        <v>3</v>
      </c>
      <c r="J176" s="23">
        <v>4</v>
      </c>
      <c r="K176" s="23">
        <v>6</v>
      </c>
      <c r="L176" s="23">
        <v>6</v>
      </c>
      <c r="M176" s="178"/>
      <c r="N176" s="5"/>
      <c r="O176" s="5"/>
      <c r="P176" s="5"/>
      <c r="Q176" s="5"/>
      <c r="R176" s="5"/>
      <c r="S176" s="5"/>
      <c r="T176" s="5"/>
      <c r="U176" s="5"/>
      <c r="V176" s="5"/>
      <c r="W176" s="5"/>
      <c r="X176" s="5"/>
      <c r="Y176" s="5"/>
      <c r="Z176" s="5"/>
      <c r="AA176" s="5"/>
      <c r="AB176" s="5"/>
      <c r="AC176" s="5"/>
      <c r="AD176" s="5"/>
      <c r="AE176" s="5"/>
    </row>
    <row r="177" spans="1:31" ht="15.75" customHeight="1">
      <c r="A177" s="177">
        <v>25</v>
      </c>
      <c r="B177" s="169"/>
      <c r="C177" s="19" t="s">
        <v>28</v>
      </c>
      <c r="D177" s="34">
        <v>0</v>
      </c>
      <c r="E177" s="23" t="s">
        <v>167</v>
      </c>
      <c r="F177" s="23" t="s">
        <v>168</v>
      </c>
      <c r="G177" s="23">
        <v>2</v>
      </c>
      <c r="H177" s="23">
        <v>0</v>
      </c>
      <c r="I177" s="23">
        <v>0</v>
      </c>
      <c r="J177" s="23">
        <v>0</v>
      </c>
      <c r="K177" s="23">
        <v>0</v>
      </c>
      <c r="L177" s="23">
        <v>0</v>
      </c>
      <c r="M177" s="178"/>
      <c r="N177" s="5"/>
      <c r="O177" s="5"/>
      <c r="P177" s="5"/>
      <c r="Q177" s="5"/>
      <c r="R177" s="5"/>
      <c r="S177" s="5"/>
      <c r="T177" s="5"/>
      <c r="U177" s="5"/>
      <c r="V177" s="5"/>
      <c r="W177" s="5"/>
      <c r="X177" s="5"/>
      <c r="Y177" s="5"/>
      <c r="Z177" s="5"/>
      <c r="AA177" s="5"/>
      <c r="AB177" s="5"/>
      <c r="AC177" s="5"/>
      <c r="AD177" s="5"/>
      <c r="AE177" s="5"/>
    </row>
    <row r="178" spans="1:31" ht="15.75" customHeight="1">
      <c r="A178" s="178"/>
      <c r="B178" s="169"/>
      <c r="C178" s="182" t="s">
        <v>32</v>
      </c>
      <c r="D178" s="183"/>
      <c r="E178" s="183"/>
      <c r="F178" s="183"/>
      <c r="G178" s="183"/>
      <c r="H178" s="183"/>
      <c r="I178" s="183"/>
      <c r="J178" s="183"/>
      <c r="K178" s="183"/>
      <c r="L178" s="184"/>
      <c r="M178" s="178"/>
      <c r="N178" s="5"/>
      <c r="O178" s="5"/>
      <c r="P178" s="5"/>
      <c r="Q178" s="5"/>
      <c r="R178" s="5"/>
      <c r="S178" s="5"/>
      <c r="T178" s="5"/>
      <c r="U178" s="5"/>
      <c r="V178" s="5"/>
      <c r="W178" s="5"/>
      <c r="X178" s="5"/>
      <c r="Y178" s="5"/>
      <c r="Z178" s="5"/>
      <c r="AA178" s="5"/>
      <c r="AB178" s="5"/>
      <c r="AC178" s="5"/>
      <c r="AD178" s="5"/>
      <c r="AE178" s="5"/>
    </row>
    <row r="179" spans="1:31" ht="15.75" customHeight="1">
      <c r="A179" s="178"/>
      <c r="B179" s="170"/>
      <c r="C179" s="185"/>
      <c r="D179" s="183"/>
      <c r="E179" s="183"/>
      <c r="F179" s="183"/>
      <c r="G179" s="183"/>
      <c r="H179" s="183"/>
      <c r="I179" s="183"/>
      <c r="J179" s="183"/>
      <c r="K179" s="183"/>
      <c r="L179" s="184"/>
      <c r="M179" s="178"/>
      <c r="N179" s="5"/>
      <c r="O179" s="5"/>
      <c r="P179" s="5"/>
      <c r="Q179" s="5"/>
      <c r="R179" s="5"/>
      <c r="S179" s="5"/>
      <c r="T179" s="5"/>
      <c r="U179" s="5"/>
      <c r="V179" s="5"/>
      <c r="W179" s="5"/>
      <c r="X179" s="5"/>
      <c r="Y179" s="5"/>
      <c r="Z179" s="5"/>
      <c r="AA179" s="5"/>
      <c r="AB179" s="5"/>
      <c r="AC179" s="5"/>
      <c r="AD179" s="5"/>
      <c r="AE179" s="5"/>
    </row>
    <row r="180" spans="1:31" ht="15.75" customHeight="1">
      <c r="A180" s="178"/>
      <c r="B180" s="62" t="s">
        <v>49</v>
      </c>
      <c r="C180" s="58"/>
      <c r="D180" s="59">
        <v>0</v>
      </c>
      <c r="E180" s="59">
        <v>0</v>
      </c>
      <c r="F180" s="59">
        <v>1</v>
      </c>
      <c r="G180" s="59">
        <v>1</v>
      </c>
      <c r="H180" s="59">
        <v>1</v>
      </c>
      <c r="I180" s="59">
        <v>1</v>
      </c>
      <c r="J180" s="59">
        <v>1</v>
      </c>
      <c r="K180" s="59">
        <v>1</v>
      </c>
      <c r="L180" s="59">
        <v>1</v>
      </c>
      <c r="M180" s="178"/>
      <c r="N180" s="5"/>
      <c r="O180" s="5"/>
      <c r="P180" s="5"/>
      <c r="Q180" s="5"/>
      <c r="R180" s="5"/>
      <c r="S180" s="5"/>
      <c r="T180" s="5"/>
      <c r="U180" s="5"/>
      <c r="V180" s="5"/>
      <c r="W180" s="5"/>
      <c r="X180" s="5"/>
      <c r="Y180" s="5"/>
      <c r="Z180" s="5"/>
      <c r="AA180" s="5"/>
      <c r="AB180" s="5"/>
      <c r="AC180" s="5"/>
      <c r="AD180" s="4"/>
      <c r="AE180" s="5"/>
    </row>
    <row r="181" spans="1:31" ht="15.75" customHeight="1">
      <c r="A181" s="178"/>
      <c r="B181" s="62" t="s">
        <v>50</v>
      </c>
      <c r="C181" s="58"/>
      <c r="D181" s="59">
        <v>0</v>
      </c>
      <c r="E181" s="59">
        <v>0</v>
      </c>
      <c r="F181" s="59">
        <v>0</v>
      </c>
      <c r="G181" s="59">
        <v>1</v>
      </c>
      <c r="H181" s="59">
        <v>1</v>
      </c>
      <c r="I181" s="59">
        <v>1</v>
      </c>
      <c r="J181" s="59">
        <v>1</v>
      </c>
      <c r="K181" s="59">
        <v>1</v>
      </c>
      <c r="L181" s="59">
        <v>1</v>
      </c>
      <c r="M181" s="178"/>
      <c r="N181" s="5"/>
      <c r="O181" s="5"/>
      <c r="P181" s="5"/>
      <c r="Q181" s="5"/>
      <c r="R181" s="5"/>
      <c r="S181" s="5"/>
      <c r="T181" s="5"/>
      <c r="U181" s="5"/>
      <c r="V181" s="5"/>
      <c r="W181" s="5"/>
      <c r="X181" s="5"/>
      <c r="Y181" s="5"/>
      <c r="Z181" s="5"/>
      <c r="AA181" s="5"/>
      <c r="AB181" s="5"/>
      <c r="AC181" s="5"/>
      <c r="AD181" s="4"/>
      <c r="AE181" s="5"/>
    </row>
    <row r="182" spans="1:31" ht="15.75" customHeight="1">
      <c r="A182" s="178"/>
      <c r="B182" s="62" t="s">
        <v>51</v>
      </c>
      <c r="C182" s="58"/>
      <c r="D182" s="59">
        <v>0</v>
      </c>
      <c r="E182" s="59">
        <v>0</v>
      </c>
      <c r="F182" s="59">
        <v>0</v>
      </c>
      <c r="G182" s="59">
        <v>0</v>
      </c>
      <c r="H182" s="59">
        <v>0</v>
      </c>
      <c r="I182" s="59">
        <v>1</v>
      </c>
      <c r="J182" s="59">
        <v>1</v>
      </c>
      <c r="K182" s="59">
        <v>1</v>
      </c>
      <c r="L182" s="59">
        <v>1</v>
      </c>
      <c r="M182" s="178"/>
      <c r="N182" s="5"/>
      <c r="O182" s="5"/>
      <c r="P182" s="5"/>
      <c r="Q182" s="5"/>
      <c r="R182" s="5"/>
      <c r="S182" s="5"/>
      <c r="T182" s="5"/>
      <c r="U182" s="5"/>
      <c r="V182" s="5"/>
      <c r="W182" s="5"/>
      <c r="X182" s="5"/>
      <c r="Y182" s="5"/>
      <c r="Z182" s="5"/>
      <c r="AA182" s="5"/>
      <c r="AB182" s="5"/>
      <c r="AC182" s="5"/>
      <c r="AD182" s="4"/>
      <c r="AE182" s="5"/>
    </row>
    <row r="183" spans="1:31" ht="15.75" customHeight="1">
      <c r="A183" s="178"/>
      <c r="B183" s="62" t="s">
        <v>52</v>
      </c>
      <c r="C183" s="58"/>
      <c r="D183" s="59">
        <v>0</v>
      </c>
      <c r="E183" s="59">
        <v>0</v>
      </c>
      <c r="F183" s="59">
        <v>0</v>
      </c>
      <c r="G183" s="59">
        <v>0</v>
      </c>
      <c r="H183" s="59">
        <v>0</v>
      </c>
      <c r="I183" s="59">
        <v>0</v>
      </c>
      <c r="J183" s="59">
        <v>1</v>
      </c>
      <c r="K183" s="59">
        <v>1</v>
      </c>
      <c r="L183" s="59">
        <v>1</v>
      </c>
      <c r="M183" s="178"/>
      <c r="N183" s="5"/>
      <c r="O183" s="5"/>
      <c r="P183" s="5"/>
      <c r="Q183" s="5"/>
      <c r="R183" s="5"/>
      <c r="S183" s="5"/>
      <c r="T183" s="5"/>
      <c r="U183" s="5"/>
      <c r="V183" s="5"/>
      <c r="W183" s="5"/>
      <c r="X183" s="5"/>
      <c r="Y183" s="5"/>
      <c r="Z183" s="5"/>
      <c r="AA183" s="5"/>
      <c r="AB183" s="5"/>
      <c r="AC183" s="5"/>
      <c r="AD183" s="4"/>
      <c r="AE183" s="5"/>
    </row>
    <row r="184" spans="1:31" ht="15.75" customHeight="1">
      <c r="A184" s="179"/>
      <c r="B184" s="62" t="s">
        <v>53</v>
      </c>
      <c r="C184" s="58"/>
      <c r="D184" s="59">
        <v>0</v>
      </c>
      <c r="E184" s="59">
        <v>0</v>
      </c>
      <c r="F184" s="59">
        <v>0</v>
      </c>
      <c r="G184" s="59">
        <v>0</v>
      </c>
      <c r="H184" s="59">
        <v>0</v>
      </c>
      <c r="I184" s="59">
        <v>0</v>
      </c>
      <c r="J184" s="59">
        <v>0</v>
      </c>
      <c r="K184" s="59">
        <v>1</v>
      </c>
      <c r="L184" s="59">
        <v>1</v>
      </c>
      <c r="M184" s="179"/>
      <c r="N184" s="5"/>
      <c r="O184" s="5"/>
      <c r="P184" s="5"/>
      <c r="Q184" s="5"/>
      <c r="R184" s="5"/>
      <c r="S184" s="5"/>
      <c r="T184" s="5"/>
      <c r="U184" s="5"/>
      <c r="V184" s="5"/>
      <c r="W184" s="5"/>
      <c r="X184" s="5"/>
      <c r="Y184" s="5"/>
      <c r="Z184" s="5"/>
      <c r="AA184" s="5"/>
      <c r="AB184" s="5"/>
      <c r="AC184" s="5"/>
      <c r="AD184" s="4"/>
      <c r="AE184" s="5"/>
    </row>
    <row r="185" spans="1:31" ht="15.75" customHeight="1">
      <c r="A185" s="2"/>
      <c r="B185" s="4"/>
      <c r="C185" s="4"/>
      <c r="D185" s="4"/>
      <c r="E185" s="4"/>
      <c r="F185" s="4"/>
      <c r="G185" s="4"/>
      <c r="H185" s="4"/>
      <c r="I185" s="4"/>
      <c r="J185" s="4"/>
      <c r="K185" s="4"/>
      <c r="L185" s="4"/>
      <c r="M185" s="4"/>
      <c r="N185" s="5"/>
      <c r="O185" s="5"/>
      <c r="P185" s="5"/>
      <c r="Q185" s="5"/>
      <c r="R185" s="5"/>
      <c r="S185" s="5"/>
      <c r="T185" s="5"/>
      <c r="U185" s="5"/>
      <c r="V185" s="5"/>
      <c r="W185" s="5"/>
      <c r="X185" s="5"/>
      <c r="Y185" s="5"/>
      <c r="Z185" s="5"/>
      <c r="AA185" s="5"/>
      <c r="AB185" s="5"/>
      <c r="AC185" s="5"/>
      <c r="AD185" s="5"/>
      <c r="AE185" s="5"/>
    </row>
    <row r="186" spans="1:31" ht="15.75" customHeight="1">
      <c r="A186" s="2"/>
      <c r="B186" s="4"/>
      <c r="C186" s="4"/>
      <c r="D186" s="4"/>
      <c r="E186" s="4"/>
      <c r="F186" s="4"/>
      <c r="G186" s="4"/>
      <c r="H186" s="4"/>
      <c r="I186" s="4"/>
      <c r="J186" s="4"/>
      <c r="K186" s="4"/>
      <c r="L186" s="4"/>
      <c r="M186" s="4"/>
      <c r="N186" s="5"/>
      <c r="O186" s="5"/>
      <c r="P186" s="5"/>
      <c r="Q186" s="5"/>
      <c r="R186" s="5"/>
      <c r="S186" s="5"/>
      <c r="T186" s="5"/>
      <c r="U186" s="5"/>
      <c r="V186" s="5"/>
      <c r="W186" s="5"/>
      <c r="X186" s="5"/>
      <c r="Y186" s="5"/>
      <c r="Z186" s="5"/>
      <c r="AA186" s="5"/>
      <c r="AB186" s="5"/>
      <c r="AC186" s="5"/>
      <c r="AD186" s="5"/>
      <c r="AE186" s="5"/>
    </row>
    <row r="187" spans="1:31" ht="15.75" customHeight="1">
      <c r="A187" s="10" t="s">
        <v>169</v>
      </c>
      <c r="B187" s="174" t="s">
        <v>170</v>
      </c>
      <c r="C187" s="175"/>
      <c r="D187" s="12" t="s">
        <v>5</v>
      </c>
      <c r="E187" s="12">
        <v>2017</v>
      </c>
      <c r="F187" s="12">
        <v>2018</v>
      </c>
      <c r="G187" s="12">
        <v>2019</v>
      </c>
      <c r="H187" s="12">
        <v>2020</v>
      </c>
      <c r="I187" s="12">
        <v>2021</v>
      </c>
      <c r="J187" s="12">
        <v>2022</v>
      </c>
      <c r="K187" s="12">
        <v>2023</v>
      </c>
      <c r="L187" s="14" t="s">
        <v>114</v>
      </c>
      <c r="M187" s="56" t="s">
        <v>96</v>
      </c>
      <c r="N187" s="5"/>
      <c r="O187" s="5"/>
      <c r="P187" s="5"/>
      <c r="Q187" s="5"/>
      <c r="R187" s="5"/>
      <c r="S187" s="5"/>
      <c r="T187" s="5"/>
      <c r="U187" s="5"/>
      <c r="V187" s="5"/>
      <c r="W187" s="5"/>
      <c r="X187" s="5"/>
      <c r="Y187" s="5"/>
      <c r="Z187" s="5"/>
      <c r="AA187" s="5"/>
      <c r="AB187" s="5"/>
      <c r="AC187" s="5"/>
      <c r="AD187" s="5"/>
      <c r="AE187" s="5"/>
    </row>
    <row r="188" spans="1:31" ht="15.75" customHeight="1">
      <c r="A188" s="104"/>
      <c r="B188" s="26"/>
      <c r="C188" s="105" t="s">
        <v>7</v>
      </c>
      <c r="D188" s="28">
        <v>336</v>
      </c>
      <c r="E188" s="28" t="s">
        <v>171</v>
      </c>
      <c r="F188" s="28">
        <v>798.95</v>
      </c>
      <c r="G188" s="28">
        <v>982.6</v>
      </c>
      <c r="H188" s="28">
        <v>1762.85</v>
      </c>
      <c r="I188" s="28">
        <v>2543.1</v>
      </c>
      <c r="J188" s="28">
        <v>3888.8</v>
      </c>
      <c r="K188" s="28">
        <v>5234.5</v>
      </c>
      <c r="L188" s="28">
        <v>5234.5</v>
      </c>
      <c r="M188" s="106"/>
      <c r="N188" s="18"/>
      <c r="O188" s="18"/>
      <c r="P188" s="18"/>
      <c r="Q188" s="18"/>
      <c r="R188" s="18"/>
      <c r="S188" s="18"/>
      <c r="T188" s="18"/>
      <c r="U188" s="18"/>
      <c r="V188" s="18"/>
      <c r="W188" s="18"/>
      <c r="X188" s="18"/>
      <c r="Y188" s="18"/>
      <c r="Z188" s="18"/>
      <c r="AA188" s="18"/>
      <c r="AB188" s="18"/>
      <c r="AC188" s="18"/>
      <c r="AD188" s="18"/>
      <c r="AE188" s="18"/>
    </row>
    <row r="189" spans="1:31" ht="15.75" customHeight="1">
      <c r="A189" s="177" t="s">
        <v>172</v>
      </c>
      <c r="B189" s="181" t="s">
        <v>173</v>
      </c>
      <c r="C189" s="19" t="s">
        <v>18</v>
      </c>
      <c r="D189" s="23">
        <v>336</v>
      </c>
      <c r="E189" s="23" t="s">
        <v>174</v>
      </c>
      <c r="F189" s="23">
        <f>F188</f>
        <v>798.95</v>
      </c>
      <c r="G189" s="23">
        <f>G188</f>
        <v>982.6</v>
      </c>
      <c r="H189" s="23">
        <f>H188</f>
        <v>1762.85</v>
      </c>
      <c r="I189" s="23">
        <f t="shared" ref="I189:L189" si="1">I188</f>
        <v>2543.1</v>
      </c>
      <c r="J189" s="23">
        <f t="shared" si="1"/>
        <v>3888.8</v>
      </c>
      <c r="K189" s="23">
        <f t="shared" si="1"/>
        <v>5234.5</v>
      </c>
      <c r="L189" s="23">
        <f t="shared" si="1"/>
        <v>5234.5</v>
      </c>
      <c r="M189" s="186" t="s">
        <v>175</v>
      </c>
      <c r="N189" s="5"/>
      <c r="O189" s="5"/>
      <c r="P189" s="5"/>
      <c r="Q189" s="5"/>
      <c r="R189" s="5"/>
      <c r="S189" s="5"/>
      <c r="T189" s="5"/>
      <c r="U189" s="5"/>
      <c r="V189" s="5"/>
      <c r="W189" s="5"/>
      <c r="X189" s="5"/>
      <c r="Y189" s="5"/>
      <c r="Z189" s="5"/>
      <c r="AA189" s="5"/>
      <c r="AB189" s="5"/>
      <c r="AC189" s="5"/>
      <c r="AD189" s="5"/>
      <c r="AE189" s="5"/>
    </row>
    <row r="190" spans="1:31" ht="15.75" customHeight="1">
      <c r="A190" s="178"/>
      <c r="B190" s="169"/>
      <c r="C190" s="19" t="s">
        <v>28</v>
      </c>
      <c r="D190" s="34">
        <v>0</v>
      </c>
      <c r="E190" s="23" t="s">
        <v>176</v>
      </c>
      <c r="F190" s="23">
        <v>506</v>
      </c>
      <c r="G190" s="23">
        <v>691</v>
      </c>
      <c r="H190" s="23">
        <v>0</v>
      </c>
      <c r="I190" s="23">
        <v>0</v>
      </c>
      <c r="J190" s="23">
        <v>0</v>
      </c>
      <c r="K190" s="23">
        <v>0</v>
      </c>
      <c r="L190" s="23">
        <v>0</v>
      </c>
      <c r="M190" s="178"/>
      <c r="N190" s="5"/>
      <c r="O190" s="5"/>
      <c r="P190" s="5"/>
      <c r="Q190" s="5"/>
      <c r="R190" s="5"/>
      <c r="S190" s="5"/>
      <c r="T190" s="5"/>
      <c r="U190" s="5"/>
      <c r="V190" s="5"/>
      <c r="W190" s="5"/>
      <c r="X190" s="5"/>
      <c r="Y190" s="5"/>
      <c r="Z190" s="5"/>
      <c r="AA190" s="5"/>
      <c r="AB190" s="5"/>
      <c r="AC190" s="5"/>
      <c r="AD190" s="5"/>
      <c r="AE190" s="5"/>
    </row>
    <row r="191" spans="1:31" ht="15.75" customHeight="1">
      <c r="A191" s="178"/>
      <c r="B191" s="169"/>
      <c r="C191" s="182" t="s">
        <v>32</v>
      </c>
      <c r="D191" s="183"/>
      <c r="E191" s="183"/>
      <c r="F191" s="183"/>
      <c r="G191" s="183"/>
      <c r="H191" s="183"/>
      <c r="I191" s="183"/>
      <c r="J191" s="183"/>
      <c r="K191" s="183"/>
      <c r="L191" s="184"/>
      <c r="M191" s="178"/>
      <c r="N191" s="5"/>
      <c r="O191" s="5"/>
      <c r="P191" s="5"/>
      <c r="Q191" s="5"/>
      <c r="R191" s="5"/>
      <c r="S191" s="5"/>
      <c r="T191" s="5"/>
      <c r="U191" s="5"/>
      <c r="V191" s="5"/>
      <c r="W191" s="5"/>
      <c r="X191" s="5"/>
      <c r="Y191" s="5"/>
      <c r="Z191" s="5"/>
      <c r="AA191" s="5"/>
      <c r="AB191" s="5"/>
      <c r="AC191" s="5"/>
      <c r="AD191" s="5"/>
      <c r="AE191" s="5"/>
    </row>
    <row r="192" spans="1:31" ht="15.75" customHeight="1">
      <c r="A192" s="178"/>
      <c r="B192" s="170"/>
      <c r="C192" s="185"/>
      <c r="D192" s="183"/>
      <c r="E192" s="183"/>
      <c r="F192" s="183"/>
      <c r="G192" s="183"/>
      <c r="H192" s="183"/>
      <c r="I192" s="183"/>
      <c r="J192" s="183"/>
      <c r="K192" s="183"/>
      <c r="L192" s="184"/>
      <c r="M192" s="178"/>
      <c r="N192" s="5"/>
      <c r="O192" s="5"/>
      <c r="P192" s="5"/>
      <c r="Q192" s="5"/>
      <c r="R192" s="5"/>
      <c r="S192" s="5"/>
      <c r="T192" s="5"/>
      <c r="U192" s="5"/>
      <c r="V192" s="5"/>
      <c r="W192" s="5"/>
      <c r="X192" s="5"/>
      <c r="Y192" s="5"/>
      <c r="Z192" s="5"/>
      <c r="AA192" s="5"/>
      <c r="AB192" s="5"/>
      <c r="AC192" s="5"/>
      <c r="AD192" s="5"/>
      <c r="AE192" s="5"/>
    </row>
    <row r="193" spans="1:31" ht="15.75" customHeight="1">
      <c r="A193" s="178"/>
      <c r="B193" s="62" t="s">
        <v>49</v>
      </c>
      <c r="C193" s="58"/>
      <c r="D193" s="59">
        <v>8</v>
      </c>
      <c r="E193" s="59">
        <v>8</v>
      </c>
      <c r="F193" s="59">
        <v>70</v>
      </c>
      <c r="G193" s="59">
        <v>80</v>
      </c>
      <c r="H193" s="59"/>
      <c r="I193" s="59"/>
      <c r="J193" s="59"/>
      <c r="K193" s="59"/>
      <c r="L193" s="59"/>
      <c r="M193" s="178"/>
      <c r="N193" s="5"/>
      <c r="O193" s="5"/>
      <c r="P193" s="5"/>
      <c r="Q193" s="5"/>
      <c r="R193" s="5"/>
      <c r="S193" s="5"/>
      <c r="T193" s="5"/>
      <c r="U193" s="5"/>
      <c r="V193" s="5"/>
      <c r="W193" s="5"/>
      <c r="X193" s="5"/>
      <c r="Y193" s="5"/>
      <c r="Z193" s="5"/>
      <c r="AA193" s="5"/>
      <c r="AB193" s="5"/>
      <c r="AC193" s="5"/>
      <c r="AD193" s="4"/>
      <c r="AE193" s="5"/>
    </row>
    <row r="194" spans="1:31" ht="15.75" customHeight="1">
      <c r="A194" s="178"/>
      <c r="B194" s="62" t="s">
        <v>50</v>
      </c>
      <c r="C194" s="58"/>
      <c r="D194" s="59">
        <v>328</v>
      </c>
      <c r="E194" s="59">
        <v>328</v>
      </c>
      <c r="F194" s="59">
        <v>436</v>
      </c>
      <c r="G194" s="59">
        <v>611</v>
      </c>
      <c r="H194" s="59"/>
      <c r="I194" s="59"/>
      <c r="J194" s="59"/>
      <c r="K194" s="59"/>
      <c r="L194" s="59"/>
      <c r="M194" s="178"/>
      <c r="N194" s="5"/>
      <c r="O194" s="5"/>
      <c r="P194" s="5"/>
      <c r="Q194" s="5"/>
      <c r="R194" s="5"/>
      <c r="S194" s="5"/>
      <c r="T194" s="5"/>
      <c r="U194" s="5"/>
      <c r="V194" s="5"/>
      <c r="W194" s="5"/>
      <c r="X194" s="5"/>
      <c r="Y194" s="5"/>
      <c r="Z194" s="5"/>
      <c r="AA194" s="5"/>
      <c r="AB194" s="5"/>
      <c r="AC194" s="5"/>
      <c r="AD194" s="4"/>
      <c r="AE194" s="5"/>
    </row>
    <row r="195" spans="1:31" ht="15.75" customHeight="1">
      <c r="A195" s="178"/>
      <c r="B195" s="62" t="s">
        <v>51</v>
      </c>
      <c r="C195" s="58"/>
      <c r="D195" s="59">
        <v>0</v>
      </c>
      <c r="E195" s="59">
        <v>0</v>
      </c>
      <c r="F195" s="59">
        <v>0</v>
      </c>
      <c r="G195" s="59">
        <v>0</v>
      </c>
      <c r="H195" s="59"/>
      <c r="I195" s="59"/>
      <c r="J195" s="59"/>
      <c r="K195" s="59"/>
      <c r="L195" s="59"/>
      <c r="M195" s="178"/>
      <c r="N195" s="5"/>
      <c r="O195" s="5"/>
      <c r="P195" s="5"/>
      <c r="Q195" s="5"/>
      <c r="R195" s="5"/>
      <c r="S195" s="5"/>
      <c r="T195" s="5"/>
      <c r="U195" s="5"/>
      <c r="V195" s="5"/>
      <c r="W195" s="5"/>
      <c r="X195" s="5"/>
      <c r="Y195" s="5"/>
      <c r="Z195" s="5"/>
      <c r="AA195" s="5"/>
      <c r="AB195" s="5"/>
      <c r="AC195" s="5"/>
      <c r="AD195" s="4"/>
      <c r="AE195" s="5"/>
    </row>
    <row r="196" spans="1:31" ht="15.75" customHeight="1">
      <c r="A196" s="178"/>
      <c r="B196" s="62" t="s">
        <v>52</v>
      </c>
      <c r="C196" s="58"/>
      <c r="D196" s="59">
        <v>0</v>
      </c>
      <c r="E196" s="59">
        <v>0</v>
      </c>
      <c r="F196" s="59">
        <v>0</v>
      </c>
      <c r="G196" s="59">
        <v>0</v>
      </c>
      <c r="H196" s="59"/>
      <c r="I196" s="59"/>
      <c r="J196" s="59"/>
      <c r="K196" s="59"/>
      <c r="L196" s="59"/>
      <c r="M196" s="178"/>
      <c r="N196" s="5"/>
      <c r="O196" s="5"/>
      <c r="P196" s="5"/>
      <c r="Q196" s="5"/>
      <c r="R196" s="5"/>
      <c r="S196" s="5"/>
      <c r="T196" s="5"/>
      <c r="U196" s="5"/>
      <c r="V196" s="5"/>
      <c r="W196" s="5"/>
      <c r="X196" s="5"/>
      <c r="Y196" s="5"/>
      <c r="Z196" s="5"/>
      <c r="AA196" s="5"/>
      <c r="AB196" s="5"/>
      <c r="AC196" s="5"/>
      <c r="AD196" s="4"/>
      <c r="AE196" s="5"/>
    </row>
    <row r="197" spans="1:31" ht="15.75" customHeight="1" thickBot="1">
      <c r="A197" s="178"/>
      <c r="B197" s="62" t="s">
        <v>53</v>
      </c>
      <c r="C197" s="58"/>
      <c r="D197" s="59">
        <v>0</v>
      </c>
      <c r="E197" s="59">
        <v>0</v>
      </c>
      <c r="F197" s="59">
        <v>0</v>
      </c>
      <c r="G197" s="59">
        <v>0</v>
      </c>
      <c r="H197" s="59"/>
      <c r="I197" s="59"/>
      <c r="J197" s="59"/>
      <c r="K197" s="59"/>
      <c r="L197" s="59"/>
      <c r="M197" s="178"/>
      <c r="N197" s="5"/>
      <c r="O197" s="5"/>
      <c r="P197" s="5"/>
      <c r="Q197" s="5"/>
      <c r="R197" s="5"/>
      <c r="S197" s="5"/>
      <c r="T197" s="5"/>
      <c r="U197" s="5"/>
      <c r="V197" s="5"/>
      <c r="W197" s="5"/>
      <c r="X197" s="5"/>
      <c r="Y197" s="5"/>
      <c r="Z197" s="5"/>
      <c r="AA197" s="5"/>
      <c r="AB197" s="5"/>
      <c r="AC197" s="5"/>
      <c r="AD197" s="4"/>
      <c r="AE197" s="5"/>
    </row>
    <row r="198" spans="1:31" ht="15.75" customHeight="1">
      <c r="A198" s="178"/>
      <c r="B198" s="174" t="s">
        <v>177</v>
      </c>
      <c r="C198" s="175"/>
      <c r="D198" s="12" t="s">
        <v>5</v>
      </c>
      <c r="E198" s="12">
        <v>2017</v>
      </c>
      <c r="F198" s="12">
        <v>2018</v>
      </c>
      <c r="G198" s="12">
        <v>2019</v>
      </c>
      <c r="H198" s="12">
        <v>2020</v>
      </c>
      <c r="I198" s="12">
        <v>2021</v>
      </c>
      <c r="J198" s="12">
        <v>2022</v>
      </c>
      <c r="K198" s="12">
        <v>2023</v>
      </c>
      <c r="L198" s="14" t="s">
        <v>178</v>
      </c>
      <c r="M198" s="178"/>
      <c r="N198" s="5"/>
      <c r="O198" s="5"/>
      <c r="P198" s="5"/>
      <c r="Q198" s="5"/>
      <c r="R198" s="5"/>
      <c r="S198" s="5"/>
      <c r="T198" s="5"/>
      <c r="U198" s="5"/>
      <c r="V198" s="5"/>
      <c r="W198" s="5"/>
      <c r="X198" s="5"/>
      <c r="Y198" s="5"/>
      <c r="Z198" s="5"/>
      <c r="AA198" s="5"/>
      <c r="AB198" s="5"/>
      <c r="AC198" s="5"/>
      <c r="AD198" s="5"/>
      <c r="AE198" s="5"/>
    </row>
    <row r="199" spans="1:31" ht="15.75" customHeight="1">
      <c r="A199" s="178"/>
      <c r="B199" s="26"/>
      <c r="C199" s="105" t="s">
        <v>7</v>
      </c>
      <c r="D199" s="76">
        <v>0</v>
      </c>
      <c r="E199" s="76">
        <v>13776</v>
      </c>
      <c r="F199" s="76">
        <v>53631.9</v>
      </c>
      <c r="G199" s="76">
        <v>122690.4</v>
      </c>
      <c r="H199" s="76">
        <v>281425.2</v>
      </c>
      <c r="I199" s="76">
        <v>530670</v>
      </c>
      <c r="J199" s="76">
        <v>783774.6</v>
      </c>
      <c r="K199" s="76">
        <v>1319094</v>
      </c>
      <c r="L199" s="76">
        <v>1319094</v>
      </c>
      <c r="M199" s="178"/>
      <c r="N199" s="18"/>
      <c r="O199" s="18"/>
      <c r="P199" s="18"/>
      <c r="Q199" s="18"/>
      <c r="R199" s="18"/>
      <c r="S199" s="18"/>
      <c r="T199" s="18"/>
      <c r="U199" s="18"/>
      <c r="V199" s="18"/>
      <c r="W199" s="18"/>
      <c r="X199" s="18"/>
      <c r="Y199" s="18"/>
      <c r="Z199" s="18"/>
      <c r="AA199" s="18"/>
      <c r="AB199" s="18"/>
      <c r="AC199" s="18"/>
      <c r="AD199" s="18"/>
      <c r="AE199" s="18"/>
    </row>
    <row r="200" spans="1:31" ht="15.75" customHeight="1">
      <c r="A200" s="178"/>
      <c r="B200" s="168" t="s">
        <v>179</v>
      </c>
      <c r="C200" s="19" t="s">
        <v>18</v>
      </c>
      <c r="D200" s="77">
        <v>0</v>
      </c>
      <c r="E200" s="77">
        <v>13776</v>
      </c>
      <c r="F200" s="77">
        <v>53631.9</v>
      </c>
      <c r="G200" s="77">
        <v>122694.39999999999</v>
      </c>
      <c r="H200" s="77">
        <f>H199</f>
        <v>281425.2</v>
      </c>
      <c r="I200" s="77">
        <f t="shared" ref="I200:L200" si="2">I199</f>
        <v>530670</v>
      </c>
      <c r="J200" s="77">
        <f t="shared" si="2"/>
        <v>783774.6</v>
      </c>
      <c r="K200" s="77">
        <f t="shared" si="2"/>
        <v>1319094</v>
      </c>
      <c r="L200" s="77">
        <f t="shared" si="2"/>
        <v>1319094</v>
      </c>
      <c r="M200" s="178"/>
      <c r="N200" s="5"/>
      <c r="O200" s="5"/>
      <c r="P200" s="5"/>
      <c r="Q200" s="5"/>
      <c r="R200" s="5"/>
      <c r="S200" s="5"/>
      <c r="T200" s="5"/>
      <c r="U200" s="5"/>
      <c r="V200" s="5"/>
      <c r="W200" s="5"/>
      <c r="X200" s="5"/>
      <c r="Y200" s="5"/>
      <c r="Z200" s="5"/>
      <c r="AA200" s="5"/>
      <c r="AB200" s="5"/>
      <c r="AC200" s="5"/>
      <c r="AD200" s="5"/>
      <c r="AE200" s="5"/>
    </row>
    <row r="201" spans="1:31" ht="15.75" customHeight="1">
      <c r="A201" s="178"/>
      <c r="B201" s="169"/>
      <c r="C201" s="19" t="s">
        <v>28</v>
      </c>
      <c r="D201" s="34">
        <v>0</v>
      </c>
      <c r="E201" s="23" t="s">
        <v>180</v>
      </c>
      <c r="F201" s="77">
        <v>25782</v>
      </c>
      <c r="G201" s="98">
        <v>116929.60934891486</v>
      </c>
      <c r="H201" s="23">
        <v>0</v>
      </c>
      <c r="I201" s="23">
        <v>0</v>
      </c>
      <c r="J201" s="23">
        <v>0</v>
      </c>
      <c r="K201" s="23">
        <v>0</v>
      </c>
      <c r="L201" s="23">
        <v>0</v>
      </c>
      <c r="M201" s="178"/>
      <c r="N201" s="5"/>
      <c r="O201" s="5"/>
      <c r="P201" s="5"/>
      <c r="Q201" s="5"/>
      <c r="R201" s="5"/>
      <c r="S201" s="5"/>
      <c r="T201" s="5"/>
      <c r="U201" s="5"/>
      <c r="V201" s="5"/>
      <c r="W201" s="5"/>
      <c r="X201" s="5"/>
      <c r="Y201" s="5"/>
      <c r="Z201" s="5"/>
      <c r="AA201" s="5"/>
      <c r="AB201" s="5"/>
      <c r="AC201" s="5"/>
      <c r="AD201" s="5"/>
      <c r="AE201" s="5"/>
    </row>
    <row r="202" spans="1:31" ht="15.75" customHeight="1">
      <c r="A202" s="178"/>
      <c r="B202" s="169"/>
      <c r="C202" s="182" t="s">
        <v>32</v>
      </c>
      <c r="D202" s="183"/>
      <c r="E202" s="183"/>
      <c r="F202" s="183"/>
      <c r="G202" s="183"/>
      <c r="H202" s="183"/>
      <c r="I202" s="183"/>
      <c r="J202" s="183"/>
      <c r="K202" s="183"/>
      <c r="L202" s="184"/>
      <c r="M202" s="178"/>
      <c r="N202" s="5"/>
      <c r="O202" s="5"/>
      <c r="P202" s="5"/>
      <c r="Q202" s="5"/>
      <c r="R202" s="5"/>
      <c r="S202" s="5"/>
      <c r="T202" s="5"/>
      <c r="U202" s="5"/>
      <c r="V202" s="5"/>
      <c r="W202" s="5"/>
      <c r="X202" s="5"/>
      <c r="Y202" s="5"/>
      <c r="Z202" s="5"/>
      <c r="AA202" s="5"/>
      <c r="AB202" s="5"/>
      <c r="AC202" s="5"/>
      <c r="AD202" s="5"/>
      <c r="AE202" s="5"/>
    </row>
    <row r="203" spans="1:31" ht="15.75" customHeight="1">
      <c r="A203" s="178"/>
      <c r="B203" s="170"/>
      <c r="C203" s="185" t="s">
        <v>181</v>
      </c>
      <c r="D203" s="183"/>
      <c r="E203" s="183"/>
      <c r="F203" s="183"/>
      <c r="G203" s="183"/>
      <c r="H203" s="183"/>
      <c r="I203" s="183"/>
      <c r="J203" s="183"/>
      <c r="K203" s="183"/>
      <c r="L203" s="184"/>
      <c r="M203" s="178"/>
      <c r="N203" s="5"/>
      <c r="O203" s="5"/>
      <c r="P203" s="5"/>
      <c r="Q203" s="5"/>
      <c r="R203" s="5"/>
      <c r="S203" s="5"/>
      <c r="T203" s="5"/>
      <c r="U203" s="5"/>
      <c r="V203" s="5"/>
      <c r="W203" s="5"/>
      <c r="X203" s="5"/>
      <c r="Y203" s="5"/>
      <c r="Z203" s="5"/>
      <c r="AA203" s="5"/>
      <c r="AB203" s="5"/>
      <c r="AC203" s="5"/>
      <c r="AD203" s="5"/>
      <c r="AE203" s="5"/>
    </row>
    <row r="204" spans="1:31" ht="15.75" customHeight="1">
      <c r="A204" s="178"/>
      <c r="B204" s="62" t="s">
        <v>49</v>
      </c>
      <c r="C204" s="58"/>
      <c r="D204" s="78">
        <v>0</v>
      </c>
      <c r="E204" s="78">
        <v>0</v>
      </c>
      <c r="F204" s="78">
        <v>500</v>
      </c>
      <c r="G204" s="97">
        <v>475.60934891485812</v>
      </c>
      <c r="H204" s="78"/>
      <c r="I204" s="78"/>
      <c r="J204" s="78"/>
      <c r="K204" s="78"/>
      <c r="L204" s="78"/>
      <c r="M204" s="178"/>
      <c r="N204" s="5"/>
      <c r="O204" s="5"/>
      <c r="P204" s="5"/>
      <c r="Q204" s="5"/>
      <c r="R204" s="5"/>
      <c r="S204" s="5"/>
      <c r="T204" s="5"/>
      <c r="U204" s="5"/>
      <c r="V204" s="5"/>
      <c r="W204" s="5"/>
      <c r="X204" s="5"/>
      <c r="Y204" s="5"/>
      <c r="Z204" s="5"/>
      <c r="AA204" s="5"/>
      <c r="AB204" s="5"/>
      <c r="AC204" s="5"/>
      <c r="AD204" s="4"/>
      <c r="AE204" s="5"/>
    </row>
    <row r="205" spans="1:31" ht="15.75" customHeight="1">
      <c r="A205" s="178"/>
      <c r="B205" s="62" t="s">
        <v>50</v>
      </c>
      <c r="C205" s="58"/>
      <c r="D205" s="78">
        <v>0</v>
      </c>
      <c r="E205" s="78">
        <v>13776</v>
      </c>
      <c r="F205" s="78">
        <v>25282</v>
      </c>
      <c r="G205" s="97">
        <v>116454</v>
      </c>
      <c r="H205" s="78"/>
      <c r="I205" s="78"/>
      <c r="J205" s="78"/>
      <c r="K205" s="78"/>
      <c r="L205" s="78"/>
      <c r="M205" s="178"/>
      <c r="N205" s="5"/>
      <c r="O205" s="5"/>
      <c r="P205" s="5"/>
      <c r="Q205" s="5"/>
      <c r="R205" s="5"/>
      <c r="S205" s="5"/>
      <c r="T205" s="5"/>
      <c r="U205" s="5"/>
      <c r="V205" s="5"/>
      <c r="W205" s="5"/>
      <c r="X205" s="5"/>
      <c r="Y205" s="5"/>
      <c r="Z205" s="5"/>
      <c r="AA205" s="5"/>
      <c r="AB205" s="5"/>
      <c r="AC205" s="5"/>
      <c r="AD205" s="4"/>
      <c r="AE205" s="5"/>
    </row>
    <row r="206" spans="1:31" ht="15.75" customHeight="1">
      <c r="A206" s="178"/>
      <c r="B206" s="62" t="s">
        <v>51</v>
      </c>
      <c r="C206" s="58"/>
      <c r="D206" s="78">
        <v>0</v>
      </c>
      <c r="E206" s="78">
        <v>0</v>
      </c>
      <c r="F206" s="78">
        <v>0</v>
      </c>
      <c r="G206" s="78">
        <v>0</v>
      </c>
      <c r="H206" s="78"/>
      <c r="I206" s="78"/>
      <c r="J206" s="78"/>
      <c r="K206" s="78"/>
      <c r="L206" s="78"/>
      <c r="M206" s="178"/>
      <c r="N206" s="5"/>
      <c r="O206" s="5"/>
      <c r="P206" s="5"/>
      <c r="Q206" s="5"/>
      <c r="R206" s="5"/>
      <c r="S206" s="5"/>
      <c r="T206" s="5"/>
      <c r="U206" s="5"/>
      <c r="V206" s="5"/>
      <c r="W206" s="5"/>
      <c r="X206" s="5"/>
      <c r="Y206" s="5"/>
      <c r="Z206" s="5"/>
      <c r="AA206" s="5"/>
      <c r="AB206" s="5"/>
      <c r="AC206" s="5"/>
      <c r="AD206" s="4"/>
      <c r="AE206" s="5"/>
    </row>
    <row r="207" spans="1:31" ht="15.75" customHeight="1">
      <c r="A207" s="178"/>
      <c r="B207" s="62" t="s">
        <v>52</v>
      </c>
      <c r="C207" s="58"/>
      <c r="D207" s="78">
        <v>0</v>
      </c>
      <c r="E207" s="78">
        <v>0</v>
      </c>
      <c r="F207" s="78">
        <v>0</v>
      </c>
      <c r="G207" s="78">
        <v>0</v>
      </c>
      <c r="H207" s="78"/>
      <c r="I207" s="78"/>
      <c r="J207" s="78"/>
      <c r="K207" s="78"/>
      <c r="L207" s="78"/>
      <c r="M207" s="178"/>
      <c r="N207" s="5"/>
      <c r="O207" s="5"/>
      <c r="P207" s="5"/>
      <c r="Q207" s="5"/>
      <c r="R207" s="5"/>
      <c r="S207" s="5"/>
      <c r="T207" s="5"/>
      <c r="U207" s="5"/>
      <c r="V207" s="5"/>
      <c r="W207" s="5"/>
      <c r="X207" s="5"/>
      <c r="Y207" s="5"/>
      <c r="Z207" s="5"/>
      <c r="AA207" s="5"/>
      <c r="AB207" s="5"/>
      <c r="AC207" s="5"/>
      <c r="AD207" s="4"/>
      <c r="AE207" s="5"/>
    </row>
    <row r="208" spans="1:31" ht="15.75" customHeight="1">
      <c r="A208" s="178"/>
      <c r="B208" s="62" t="s">
        <v>53</v>
      </c>
      <c r="C208" s="58"/>
      <c r="D208" s="78">
        <v>0</v>
      </c>
      <c r="E208" s="78">
        <v>0</v>
      </c>
      <c r="F208" s="78">
        <v>0</v>
      </c>
      <c r="G208" s="78">
        <v>0</v>
      </c>
      <c r="H208" s="78"/>
      <c r="I208" s="78"/>
      <c r="J208" s="78"/>
      <c r="K208" s="78"/>
      <c r="L208" s="78"/>
      <c r="M208" s="178"/>
      <c r="N208" s="5"/>
      <c r="O208" s="5"/>
      <c r="P208" s="5"/>
      <c r="Q208" s="5"/>
      <c r="R208" s="5"/>
      <c r="S208" s="5"/>
      <c r="T208" s="5"/>
      <c r="U208" s="5"/>
      <c r="V208" s="5"/>
      <c r="W208" s="5"/>
      <c r="X208" s="5"/>
      <c r="Y208" s="5"/>
      <c r="Z208" s="5"/>
      <c r="AA208" s="5"/>
      <c r="AB208" s="5"/>
      <c r="AC208" s="5"/>
      <c r="AD208" s="4"/>
      <c r="AE208" s="5"/>
    </row>
    <row r="209" spans="1:31" ht="15.75" customHeight="1">
      <c r="A209" s="179"/>
      <c r="B209" s="174" t="s">
        <v>182</v>
      </c>
      <c r="C209" s="175"/>
      <c r="D209" s="12" t="s">
        <v>5</v>
      </c>
      <c r="E209" s="12">
        <v>2017</v>
      </c>
      <c r="F209" s="12">
        <v>2018</v>
      </c>
      <c r="G209" s="12">
        <v>2019</v>
      </c>
      <c r="H209" s="12">
        <v>2020</v>
      </c>
      <c r="I209" s="12">
        <v>2021</v>
      </c>
      <c r="J209" s="12">
        <v>2022</v>
      </c>
      <c r="K209" s="12">
        <v>2023</v>
      </c>
      <c r="L209" s="14" t="s">
        <v>114</v>
      </c>
      <c r="M209" s="178"/>
      <c r="N209" s="5"/>
      <c r="O209" s="5"/>
      <c r="P209" s="5"/>
      <c r="Q209" s="5"/>
      <c r="R209" s="5"/>
      <c r="S209" s="5"/>
      <c r="T209" s="5"/>
      <c r="U209" s="5"/>
      <c r="V209" s="5"/>
      <c r="W209" s="5"/>
      <c r="X209" s="5"/>
      <c r="Y209" s="5"/>
      <c r="Z209" s="5"/>
      <c r="AA209" s="5"/>
      <c r="AB209" s="5"/>
      <c r="AC209" s="5"/>
      <c r="AD209" s="5"/>
      <c r="AE209" s="5"/>
    </row>
    <row r="210" spans="1:31" ht="15.75" customHeight="1">
      <c r="A210" s="107"/>
      <c r="B210" s="26"/>
      <c r="C210" s="105" t="s">
        <v>7</v>
      </c>
      <c r="D210" s="28" t="s">
        <v>183</v>
      </c>
      <c r="E210" s="28" t="s">
        <v>183</v>
      </c>
      <c r="F210" s="28" t="s">
        <v>183</v>
      </c>
      <c r="G210" s="28">
        <v>6</v>
      </c>
      <c r="H210" s="28">
        <v>8</v>
      </c>
      <c r="I210" s="28">
        <v>9</v>
      </c>
      <c r="J210" s="28">
        <v>9</v>
      </c>
      <c r="K210" s="28">
        <v>9</v>
      </c>
      <c r="L210" s="28">
        <v>9</v>
      </c>
      <c r="M210" s="178"/>
      <c r="N210" s="18"/>
      <c r="O210" s="18"/>
      <c r="P210" s="18"/>
      <c r="Q210" s="18"/>
      <c r="R210" s="18"/>
      <c r="S210" s="18"/>
      <c r="T210" s="18"/>
      <c r="U210" s="18"/>
      <c r="V210" s="18"/>
      <c r="W210" s="18"/>
      <c r="X210" s="18"/>
      <c r="Y210" s="18"/>
      <c r="Z210" s="18"/>
      <c r="AA210" s="18"/>
      <c r="AB210" s="18"/>
      <c r="AC210" s="18"/>
      <c r="AD210" s="18"/>
      <c r="AE210" s="18"/>
    </row>
    <row r="211" spans="1:31" ht="15.75" customHeight="1">
      <c r="A211" s="10" t="s">
        <v>148</v>
      </c>
      <c r="B211" s="181" t="s">
        <v>184</v>
      </c>
      <c r="C211" s="19" t="s">
        <v>18</v>
      </c>
      <c r="D211" s="23" t="s">
        <v>183</v>
      </c>
      <c r="E211" s="23" t="s">
        <v>183</v>
      </c>
      <c r="F211" s="23" t="s">
        <v>183</v>
      </c>
      <c r="G211" s="23">
        <v>6</v>
      </c>
      <c r="H211" s="23">
        <v>8</v>
      </c>
      <c r="I211" s="23">
        <v>9</v>
      </c>
      <c r="J211" s="23">
        <v>9</v>
      </c>
      <c r="K211" s="23">
        <v>9</v>
      </c>
      <c r="L211" s="23">
        <v>9</v>
      </c>
      <c r="M211" s="178"/>
      <c r="N211" s="5"/>
      <c r="O211" s="5"/>
      <c r="P211" s="5"/>
      <c r="Q211" s="5"/>
      <c r="R211" s="5"/>
      <c r="S211" s="5"/>
      <c r="T211" s="5"/>
      <c r="U211" s="5"/>
      <c r="V211" s="5"/>
      <c r="W211" s="5"/>
      <c r="X211" s="5"/>
      <c r="Y211" s="5"/>
      <c r="Z211" s="5"/>
      <c r="AA211" s="5"/>
      <c r="AB211" s="5"/>
      <c r="AC211" s="5"/>
      <c r="AD211" s="5"/>
      <c r="AE211" s="5"/>
    </row>
    <row r="212" spans="1:31" ht="15.75" customHeight="1">
      <c r="A212" s="177">
        <v>25</v>
      </c>
      <c r="B212" s="169"/>
      <c r="C212" s="19" t="s">
        <v>28</v>
      </c>
      <c r="D212" s="34">
        <v>0</v>
      </c>
      <c r="E212" s="23" t="s">
        <v>183</v>
      </c>
      <c r="F212" s="23" t="s">
        <v>183</v>
      </c>
      <c r="G212" s="23">
        <v>4</v>
      </c>
      <c r="H212" s="23">
        <v>0</v>
      </c>
      <c r="I212" s="23">
        <v>0</v>
      </c>
      <c r="J212" s="23">
        <v>0</v>
      </c>
      <c r="K212" s="23">
        <v>0</v>
      </c>
      <c r="L212" s="23">
        <v>0</v>
      </c>
      <c r="M212" s="178"/>
      <c r="N212" s="5"/>
      <c r="O212" s="5"/>
      <c r="P212" s="5"/>
      <c r="Q212" s="5"/>
      <c r="R212" s="5"/>
      <c r="S212" s="5"/>
      <c r="T212" s="5"/>
      <c r="U212" s="5"/>
      <c r="V212" s="5"/>
      <c r="W212" s="5"/>
      <c r="X212" s="5"/>
      <c r="Y212" s="5"/>
      <c r="Z212" s="5"/>
      <c r="AA212" s="5"/>
      <c r="AB212" s="5"/>
      <c r="AC212" s="5"/>
      <c r="AD212" s="5"/>
      <c r="AE212" s="5"/>
    </row>
    <row r="213" spans="1:31" ht="15.75" customHeight="1">
      <c r="A213" s="178"/>
      <c r="B213" s="170"/>
      <c r="C213" s="182" t="s">
        <v>32</v>
      </c>
      <c r="D213" s="183"/>
      <c r="E213" s="183"/>
      <c r="F213" s="183"/>
      <c r="G213" s="183"/>
      <c r="H213" s="183"/>
      <c r="I213" s="183"/>
      <c r="J213" s="183"/>
      <c r="K213" s="183"/>
      <c r="L213" s="184"/>
      <c r="M213" s="178"/>
      <c r="N213" s="5"/>
      <c r="O213" s="5"/>
      <c r="P213" s="5"/>
      <c r="Q213" s="5"/>
      <c r="R213" s="5"/>
      <c r="S213" s="5"/>
      <c r="T213" s="5"/>
      <c r="U213" s="5"/>
      <c r="V213" s="5"/>
      <c r="W213" s="5"/>
      <c r="X213" s="5"/>
      <c r="Y213" s="5"/>
      <c r="Z213" s="5"/>
      <c r="AA213" s="5"/>
      <c r="AB213" s="5"/>
      <c r="AC213" s="5"/>
      <c r="AD213" s="5"/>
      <c r="AE213" s="5"/>
    </row>
    <row r="214" spans="1:31" ht="24">
      <c r="A214" s="178"/>
      <c r="B214" s="62" t="s">
        <v>49</v>
      </c>
      <c r="C214" s="58"/>
      <c r="D214" s="59" t="s">
        <v>185</v>
      </c>
      <c r="E214" s="59" t="s">
        <v>185</v>
      </c>
      <c r="F214" s="59" t="s">
        <v>186</v>
      </c>
      <c r="G214" s="59" t="s">
        <v>186</v>
      </c>
      <c r="H214" s="59">
        <v>2</v>
      </c>
      <c r="I214" s="59">
        <v>2</v>
      </c>
      <c r="J214" s="59">
        <v>2</v>
      </c>
      <c r="K214" s="59">
        <v>2</v>
      </c>
      <c r="L214" s="59">
        <v>2</v>
      </c>
      <c r="M214" s="178"/>
      <c r="N214" s="5"/>
      <c r="O214" s="5"/>
      <c r="P214" s="5"/>
      <c r="Q214" s="5"/>
      <c r="R214" s="5"/>
      <c r="S214" s="5"/>
      <c r="T214" s="5"/>
      <c r="U214" s="5"/>
      <c r="V214" s="5"/>
      <c r="W214" s="5"/>
      <c r="X214" s="5"/>
      <c r="Y214" s="5"/>
      <c r="Z214" s="5"/>
      <c r="AA214" s="5"/>
      <c r="AB214" s="5"/>
      <c r="AC214" s="5"/>
      <c r="AD214" s="5"/>
      <c r="AE214" s="5"/>
    </row>
    <row r="215" spans="1:31" ht="24">
      <c r="A215" s="178"/>
      <c r="B215" s="62" t="s">
        <v>50</v>
      </c>
      <c r="C215" s="58"/>
      <c r="D215" s="59" t="s">
        <v>187</v>
      </c>
      <c r="E215" s="59" t="s">
        <v>187</v>
      </c>
      <c r="F215" s="59" t="s">
        <v>188</v>
      </c>
      <c r="G215" s="59" t="s">
        <v>189</v>
      </c>
      <c r="H215" s="59">
        <v>3</v>
      </c>
      <c r="I215" s="59">
        <v>3</v>
      </c>
      <c r="J215" s="59">
        <v>3</v>
      </c>
      <c r="K215" s="59">
        <v>3</v>
      </c>
      <c r="L215" s="59">
        <v>3</v>
      </c>
      <c r="M215" s="178"/>
      <c r="N215" s="5"/>
      <c r="O215" s="5"/>
      <c r="P215" s="5"/>
      <c r="Q215" s="5"/>
      <c r="R215" s="5"/>
      <c r="S215" s="5"/>
      <c r="T215" s="5"/>
      <c r="U215" s="5"/>
      <c r="V215" s="5"/>
      <c r="W215" s="5"/>
      <c r="X215" s="5"/>
      <c r="Y215" s="5"/>
      <c r="Z215" s="5"/>
      <c r="AA215" s="5"/>
      <c r="AB215" s="5"/>
      <c r="AC215" s="5"/>
      <c r="AD215" s="5"/>
      <c r="AE215" s="5"/>
    </row>
    <row r="216" spans="1:31" ht="15.75" customHeight="1">
      <c r="A216" s="178"/>
      <c r="B216" s="62" t="s">
        <v>51</v>
      </c>
      <c r="C216" s="58"/>
      <c r="D216" s="59">
        <v>0</v>
      </c>
      <c r="E216" s="59">
        <v>0</v>
      </c>
      <c r="F216" s="59">
        <v>0</v>
      </c>
      <c r="G216" s="59">
        <v>0</v>
      </c>
      <c r="H216" s="59">
        <v>1</v>
      </c>
      <c r="I216" s="59">
        <v>1</v>
      </c>
      <c r="J216" s="59">
        <v>1</v>
      </c>
      <c r="K216" s="59">
        <v>1</v>
      </c>
      <c r="L216" s="59">
        <v>1</v>
      </c>
      <c r="M216" s="178"/>
      <c r="N216" s="5"/>
      <c r="O216" s="5"/>
      <c r="P216" s="5"/>
      <c r="Q216" s="5"/>
      <c r="R216" s="5"/>
      <c r="S216" s="5"/>
      <c r="T216" s="5"/>
      <c r="U216" s="5"/>
      <c r="V216" s="5"/>
      <c r="W216" s="5"/>
      <c r="X216" s="5"/>
      <c r="Y216" s="5"/>
      <c r="Z216" s="5"/>
      <c r="AA216" s="5"/>
      <c r="AB216" s="5"/>
      <c r="AC216" s="5"/>
      <c r="AD216" s="5"/>
      <c r="AE216" s="5"/>
    </row>
    <row r="217" spans="1:31" ht="15.75" customHeight="1">
      <c r="A217" s="178"/>
      <c r="B217" s="62" t="s">
        <v>52</v>
      </c>
      <c r="C217" s="58"/>
      <c r="D217" s="59">
        <v>0</v>
      </c>
      <c r="E217" s="59">
        <v>0</v>
      </c>
      <c r="F217" s="59">
        <v>0</v>
      </c>
      <c r="G217" s="59">
        <v>0</v>
      </c>
      <c r="H217" s="59">
        <v>1</v>
      </c>
      <c r="I217" s="59">
        <v>1</v>
      </c>
      <c r="J217" s="59">
        <v>1</v>
      </c>
      <c r="K217" s="59">
        <v>1</v>
      </c>
      <c r="L217" s="59">
        <v>1</v>
      </c>
      <c r="M217" s="178"/>
      <c r="N217" s="5"/>
      <c r="O217" s="5"/>
      <c r="P217" s="5"/>
      <c r="Q217" s="5"/>
      <c r="R217" s="5"/>
      <c r="S217" s="5"/>
      <c r="T217" s="5"/>
      <c r="U217" s="5"/>
      <c r="V217" s="5"/>
      <c r="W217" s="5"/>
      <c r="X217" s="5"/>
      <c r="Y217" s="5"/>
      <c r="Z217" s="5"/>
      <c r="AA217" s="5"/>
      <c r="AB217" s="5"/>
      <c r="AC217" s="5"/>
      <c r="AD217" s="5"/>
      <c r="AE217" s="5"/>
    </row>
    <row r="218" spans="1:31" ht="15.75" customHeight="1">
      <c r="A218" s="179"/>
      <c r="B218" s="62" t="s">
        <v>53</v>
      </c>
      <c r="C218" s="58"/>
      <c r="D218" s="59">
        <v>0</v>
      </c>
      <c r="E218" s="59">
        <v>0</v>
      </c>
      <c r="F218" s="59">
        <v>0</v>
      </c>
      <c r="G218" s="59">
        <v>0</v>
      </c>
      <c r="H218" s="59">
        <v>1</v>
      </c>
      <c r="I218" s="59">
        <v>1</v>
      </c>
      <c r="J218" s="59">
        <v>1</v>
      </c>
      <c r="K218" s="59">
        <v>1</v>
      </c>
      <c r="L218" s="59">
        <v>1</v>
      </c>
      <c r="M218" s="179"/>
      <c r="N218" s="5"/>
      <c r="O218" s="5"/>
      <c r="P218" s="5"/>
      <c r="Q218" s="5"/>
      <c r="R218" s="5"/>
      <c r="S218" s="5"/>
      <c r="T218" s="5"/>
      <c r="U218" s="5"/>
      <c r="V218" s="5"/>
      <c r="W218" s="5"/>
      <c r="X218" s="5"/>
      <c r="Y218" s="5"/>
      <c r="Z218" s="5"/>
      <c r="AA218" s="5"/>
      <c r="AB218" s="5"/>
      <c r="AC218" s="5"/>
      <c r="AD218" s="5"/>
      <c r="AE218" s="5"/>
    </row>
    <row r="219" spans="1:31" ht="15.75" customHeight="1">
      <c r="A219" s="2"/>
      <c r="B219" s="4"/>
      <c r="C219" s="4"/>
      <c r="D219" s="4"/>
      <c r="E219" s="4"/>
      <c r="F219" s="4"/>
      <c r="G219" s="4"/>
      <c r="H219" s="4"/>
      <c r="I219" s="4"/>
      <c r="J219" s="4"/>
      <c r="K219" s="4"/>
      <c r="L219" s="4"/>
      <c r="M219" s="4"/>
      <c r="N219" s="5"/>
      <c r="O219" s="5"/>
      <c r="P219" s="5"/>
      <c r="Q219" s="5"/>
      <c r="R219" s="5"/>
      <c r="S219" s="5"/>
      <c r="T219" s="5"/>
      <c r="U219" s="5"/>
      <c r="V219" s="5"/>
      <c r="W219" s="5"/>
      <c r="X219" s="5"/>
      <c r="Y219" s="5"/>
      <c r="Z219" s="5"/>
      <c r="AA219" s="5"/>
      <c r="AB219" s="5"/>
      <c r="AC219" s="5"/>
      <c r="AD219" s="5"/>
      <c r="AE219" s="5"/>
    </row>
    <row r="220" spans="1:31" ht="15.75" customHeight="1">
      <c r="A220" s="2"/>
      <c r="B220" s="4"/>
      <c r="C220" s="4"/>
      <c r="D220" s="4"/>
      <c r="E220" s="4"/>
      <c r="F220" s="4"/>
      <c r="G220" s="4"/>
      <c r="H220" s="4"/>
      <c r="I220" s="4"/>
      <c r="J220" s="4"/>
      <c r="K220" s="4"/>
      <c r="L220" s="4"/>
      <c r="M220" s="4"/>
      <c r="N220" s="5"/>
      <c r="O220" s="5"/>
      <c r="P220" s="5"/>
      <c r="Q220" s="5"/>
      <c r="R220" s="5"/>
      <c r="S220" s="5"/>
      <c r="T220" s="5"/>
      <c r="U220" s="5"/>
      <c r="V220" s="5"/>
      <c r="W220" s="5"/>
      <c r="X220" s="5"/>
      <c r="Y220" s="5"/>
      <c r="Z220" s="5"/>
      <c r="AA220" s="5"/>
      <c r="AB220" s="5"/>
      <c r="AC220" s="5"/>
      <c r="AD220" s="5"/>
      <c r="AE220" s="5"/>
    </row>
    <row r="221" spans="1:31" ht="15.75" customHeight="1">
      <c r="A221" s="10" t="s">
        <v>190</v>
      </c>
      <c r="B221" s="174" t="s">
        <v>191</v>
      </c>
      <c r="C221" s="175"/>
      <c r="D221" s="12" t="s">
        <v>5</v>
      </c>
      <c r="E221" s="12">
        <v>2017</v>
      </c>
      <c r="F221" s="12">
        <v>2018</v>
      </c>
      <c r="G221" s="12">
        <v>2019</v>
      </c>
      <c r="H221" s="12">
        <v>2020</v>
      </c>
      <c r="I221" s="12">
        <v>2021</v>
      </c>
      <c r="J221" s="12">
        <v>2022</v>
      </c>
      <c r="K221" s="12">
        <v>2023</v>
      </c>
      <c r="L221" s="14" t="s">
        <v>114</v>
      </c>
      <c r="M221" s="56" t="s">
        <v>96</v>
      </c>
      <c r="N221" s="5"/>
      <c r="O221" s="5"/>
      <c r="P221" s="5"/>
      <c r="Q221" s="5"/>
      <c r="R221" s="5"/>
      <c r="S221" s="5"/>
      <c r="T221" s="5"/>
      <c r="U221" s="5"/>
      <c r="V221" s="5"/>
      <c r="W221" s="5"/>
      <c r="X221" s="5"/>
      <c r="Y221" s="5"/>
      <c r="Z221" s="5"/>
      <c r="AA221" s="5"/>
      <c r="AB221" s="5"/>
      <c r="AC221" s="5"/>
      <c r="AD221" s="5"/>
      <c r="AE221" s="5"/>
    </row>
    <row r="222" spans="1:31" ht="24" customHeight="1">
      <c r="A222" s="104"/>
      <c r="B222" s="26"/>
      <c r="C222" s="105" t="s">
        <v>7</v>
      </c>
      <c r="D222" s="28" t="s">
        <v>192</v>
      </c>
      <c r="E222" s="28" t="s">
        <v>193</v>
      </c>
      <c r="F222" s="28" t="s">
        <v>194</v>
      </c>
      <c r="G222" s="28" t="s">
        <v>195</v>
      </c>
      <c r="H222" s="28" t="s">
        <v>196</v>
      </c>
      <c r="I222" s="28" t="s">
        <v>197</v>
      </c>
      <c r="J222" s="28" t="s">
        <v>197</v>
      </c>
      <c r="K222" s="28" t="s">
        <v>197</v>
      </c>
      <c r="L222" s="28" t="s">
        <v>197</v>
      </c>
      <c r="M222" s="106"/>
      <c r="N222" s="18"/>
      <c r="O222" s="18"/>
      <c r="P222" s="18"/>
      <c r="Q222" s="18"/>
      <c r="R222" s="18"/>
      <c r="S222" s="18"/>
      <c r="T222" s="18"/>
      <c r="U222" s="18"/>
      <c r="V222" s="18"/>
      <c r="W222" s="18"/>
      <c r="X222" s="18"/>
      <c r="Y222" s="18"/>
      <c r="Z222" s="18"/>
      <c r="AA222" s="18"/>
      <c r="AB222" s="18"/>
      <c r="AC222" s="18"/>
      <c r="AD222" s="18"/>
      <c r="AE222" s="18"/>
    </row>
    <row r="223" spans="1:31" ht="24" customHeight="1">
      <c r="A223" s="177" t="s">
        <v>198</v>
      </c>
      <c r="B223" s="168" t="s">
        <v>199</v>
      </c>
      <c r="C223" s="19" t="s">
        <v>18</v>
      </c>
      <c r="D223" s="23" t="s">
        <v>192</v>
      </c>
      <c r="E223" s="23" t="s">
        <v>193</v>
      </c>
      <c r="F223" s="23" t="s">
        <v>194</v>
      </c>
      <c r="G223" s="23" t="s">
        <v>195</v>
      </c>
      <c r="H223" s="23" t="s">
        <v>196</v>
      </c>
      <c r="I223" s="23" t="s">
        <v>196</v>
      </c>
      <c r="J223" s="23" t="s">
        <v>196</v>
      </c>
      <c r="K223" s="23" t="s">
        <v>196</v>
      </c>
      <c r="L223" s="23" t="s">
        <v>196</v>
      </c>
      <c r="M223" s="186" t="s">
        <v>200</v>
      </c>
      <c r="N223" s="5"/>
      <c r="O223" s="5"/>
      <c r="P223" s="5"/>
      <c r="Q223" s="5"/>
      <c r="R223" s="5"/>
      <c r="S223" s="5"/>
      <c r="T223" s="5"/>
      <c r="U223" s="5"/>
      <c r="V223" s="5"/>
      <c r="W223" s="5"/>
      <c r="X223" s="5"/>
      <c r="Y223" s="5"/>
      <c r="Z223" s="5"/>
      <c r="AA223" s="5"/>
      <c r="AB223" s="5"/>
      <c r="AC223" s="5"/>
      <c r="AD223" s="5"/>
      <c r="AE223" s="5"/>
    </row>
    <row r="224" spans="1:31" ht="15.75" customHeight="1">
      <c r="A224" s="178"/>
      <c r="B224" s="169"/>
      <c r="C224" s="19" t="s">
        <v>28</v>
      </c>
      <c r="D224" s="34">
        <v>0</v>
      </c>
      <c r="E224" s="23" t="s">
        <v>201</v>
      </c>
      <c r="F224" s="23" t="s">
        <v>202</v>
      </c>
      <c r="G224" s="23" t="s">
        <v>195</v>
      </c>
      <c r="H224" s="23">
        <v>0</v>
      </c>
      <c r="I224" s="23">
        <v>0</v>
      </c>
      <c r="J224" s="23">
        <v>0</v>
      </c>
      <c r="K224" s="23">
        <v>0</v>
      </c>
      <c r="L224" s="23">
        <v>0</v>
      </c>
      <c r="M224" s="178"/>
      <c r="N224" s="5"/>
      <c r="O224" s="5"/>
      <c r="P224" s="5"/>
      <c r="Q224" s="5"/>
      <c r="R224" s="5"/>
      <c r="S224" s="5"/>
      <c r="T224" s="5"/>
      <c r="U224" s="5"/>
      <c r="V224" s="5"/>
      <c r="W224" s="5"/>
      <c r="X224" s="5"/>
      <c r="Y224" s="5"/>
      <c r="Z224" s="5"/>
      <c r="AA224" s="5"/>
      <c r="AB224" s="5"/>
      <c r="AC224" s="5"/>
      <c r="AD224" s="5"/>
      <c r="AE224" s="5"/>
    </row>
    <row r="225" spans="1:31" ht="15.75" customHeight="1">
      <c r="A225" s="178"/>
      <c r="B225" s="169"/>
      <c r="C225" s="182" t="s">
        <v>32</v>
      </c>
      <c r="D225" s="183"/>
      <c r="E225" s="183"/>
      <c r="F225" s="183"/>
      <c r="G225" s="183"/>
      <c r="H225" s="183"/>
      <c r="I225" s="183"/>
      <c r="J225" s="183"/>
      <c r="K225" s="183"/>
      <c r="L225" s="184"/>
      <c r="M225" s="178"/>
      <c r="N225" s="5"/>
      <c r="O225" s="5"/>
      <c r="P225" s="5"/>
      <c r="Q225" s="5"/>
      <c r="R225" s="5"/>
      <c r="S225" s="5"/>
      <c r="T225" s="5"/>
      <c r="U225" s="5"/>
      <c r="V225" s="5"/>
      <c r="W225" s="5"/>
      <c r="X225" s="5"/>
      <c r="Y225" s="5"/>
      <c r="Z225" s="5"/>
      <c r="AA225" s="5"/>
      <c r="AB225" s="5"/>
      <c r="AC225" s="5"/>
      <c r="AD225" s="5"/>
      <c r="AE225" s="5"/>
    </row>
    <row r="226" spans="1:31" ht="15.75" customHeight="1">
      <c r="A226" s="178"/>
      <c r="B226" s="170"/>
      <c r="C226" s="185"/>
      <c r="D226" s="183"/>
      <c r="E226" s="183"/>
      <c r="F226" s="183"/>
      <c r="G226" s="183"/>
      <c r="H226" s="183"/>
      <c r="I226" s="183"/>
      <c r="J226" s="183"/>
      <c r="K226" s="183"/>
      <c r="L226" s="184"/>
      <c r="M226" s="178"/>
      <c r="N226" s="5"/>
      <c r="O226" s="5"/>
      <c r="P226" s="5"/>
      <c r="Q226" s="5"/>
      <c r="R226" s="5"/>
      <c r="S226" s="5"/>
      <c r="T226" s="5"/>
      <c r="U226" s="5"/>
      <c r="V226" s="5"/>
      <c r="W226" s="5"/>
      <c r="X226" s="5"/>
      <c r="Y226" s="5"/>
      <c r="Z226" s="5"/>
      <c r="AA226" s="5"/>
      <c r="AB226" s="5"/>
      <c r="AC226" s="5"/>
      <c r="AD226" s="5"/>
      <c r="AE226" s="5"/>
    </row>
    <row r="227" spans="1:31" ht="15.75" customHeight="1">
      <c r="A227" s="178"/>
      <c r="B227" s="62" t="s">
        <v>49</v>
      </c>
      <c r="C227" s="58"/>
      <c r="D227" s="59">
        <v>0</v>
      </c>
      <c r="E227" s="59" t="s">
        <v>203</v>
      </c>
      <c r="F227" s="59" t="s">
        <v>203</v>
      </c>
      <c r="G227" s="59" t="s">
        <v>203</v>
      </c>
      <c r="H227" s="59" t="s">
        <v>203</v>
      </c>
      <c r="I227" s="59" t="s">
        <v>203</v>
      </c>
      <c r="J227" s="59" t="s">
        <v>203</v>
      </c>
      <c r="K227" s="59" t="s">
        <v>203</v>
      </c>
      <c r="L227" s="59" t="s">
        <v>203</v>
      </c>
      <c r="M227" s="178"/>
      <c r="N227" s="5"/>
      <c r="O227" s="5"/>
      <c r="P227" s="5"/>
      <c r="Q227" s="5"/>
      <c r="R227" s="5"/>
      <c r="S227" s="5"/>
      <c r="T227" s="5"/>
      <c r="U227" s="5"/>
      <c r="V227" s="5"/>
      <c r="W227" s="5"/>
      <c r="X227" s="5"/>
      <c r="Y227" s="5"/>
      <c r="Z227" s="5"/>
      <c r="AA227" s="5"/>
      <c r="AB227" s="5"/>
      <c r="AC227" s="5"/>
      <c r="AD227" s="4"/>
      <c r="AE227" s="5"/>
    </row>
    <row r="228" spans="1:31" ht="15.75" customHeight="1">
      <c r="A228" s="178"/>
      <c r="B228" s="62" t="s">
        <v>50</v>
      </c>
      <c r="C228" s="58"/>
      <c r="D228" s="59" t="s">
        <v>203</v>
      </c>
      <c r="E228" s="59" t="s">
        <v>203</v>
      </c>
      <c r="F228" s="59" t="s">
        <v>203</v>
      </c>
      <c r="G228" s="59" t="s">
        <v>203</v>
      </c>
      <c r="H228" s="59" t="s">
        <v>203</v>
      </c>
      <c r="I228" s="59" t="s">
        <v>203</v>
      </c>
      <c r="J228" s="59" t="s">
        <v>203</v>
      </c>
      <c r="K228" s="59" t="s">
        <v>203</v>
      </c>
      <c r="L228" s="59" t="s">
        <v>203</v>
      </c>
      <c r="M228" s="178"/>
      <c r="N228" s="5"/>
      <c r="O228" s="5"/>
      <c r="P228" s="5"/>
      <c r="Q228" s="5"/>
      <c r="R228" s="5"/>
      <c r="S228" s="5"/>
      <c r="T228" s="5"/>
      <c r="U228" s="5"/>
      <c r="V228" s="5"/>
      <c r="W228" s="5"/>
      <c r="X228" s="5"/>
      <c r="Y228" s="5"/>
      <c r="Z228" s="5"/>
      <c r="AA228" s="5"/>
      <c r="AB228" s="5"/>
      <c r="AC228" s="5"/>
      <c r="AD228" s="4"/>
      <c r="AE228" s="5"/>
    </row>
    <row r="229" spans="1:31" ht="15.75" customHeight="1">
      <c r="A229" s="178"/>
      <c r="B229" s="62" t="s">
        <v>51</v>
      </c>
      <c r="C229" s="58"/>
      <c r="D229" s="59">
        <v>0</v>
      </c>
      <c r="E229" s="59" t="s">
        <v>204</v>
      </c>
      <c r="F229" s="59" t="s">
        <v>204</v>
      </c>
      <c r="G229" s="59" t="s">
        <v>203</v>
      </c>
      <c r="H229" s="59" t="s">
        <v>203</v>
      </c>
      <c r="I229" s="59" t="s">
        <v>203</v>
      </c>
      <c r="J229" s="59" t="s">
        <v>203</v>
      </c>
      <c r="K229" s="59" t="s">
        <v>203</v>
      </c>
      <c r="L229" s="59" t="s">
        <v>203</v>
      </c>
      <c r="M229" s="178"/>
      <c r="N229" s="5"/>
      <c r="O229" s="5"/>
      <c r="P229" s="5"/>
      <c r="Q229" s="5"/>
      <c r="R229" s="5"/>
      <c r="S229" s="5"/>
      <c r="T229" s="5"/>
      <c r="U229" s="5"/>
      <c r="V229" s="5"/>
      <c r="W229" s="5"/>
      <c r="X229" s="5"/>
      <c r="Y229" s="5"/>
      <c r="Z229" s="5"/>
      <c r="AA229" s="5"/>
      <c r="AB229" s="5"/>
      <c r="AC229" s="5"/>
      <c r="AD229" s="4"/>
      <c r="AE229" s="5"/>
    </row>
    <row r="230" spans="1:31" ht="15.75" customHeight="1">
      <c r="A230" s="178"/>
      <c r="B230" s="62" t="s">
        <v>52</v>
      </c>
      <c r="C230" s="58"/>
      <c r="D230" s="59">
        <v>0</v>
      </c>
      <c r="E230" s="59">
        <v>0</v>
      </c>
      <c r="F230" s="59" t="s">
        <v>204</v>
      </c>
      <c r="G230" s="59" t="s">
        <v>203</v>
      </c>
      <c r="H230" s="59" t="s">
        <v>203</v>
      </c>
      <c r="I230" s="59" t="s">
        <v>203</v>
      </c>
      <c r="J230" s="59" t="s">
        <v>203</v>
      </c>
      <c r="K230" s="59" t="s">
        <v>203</v>
      </c>
      <c r="L230" s="59" t="s">
        <v>203</v>
      </c>
      <c r="M230" s="178"/>
      <c r="N230" s="5"/>
      <c r="O230" s="5"/>
      <c r="P230" s="5"/>
      <c r="Q230" s="5"/>
      <c r="R230" s="5"/>
      <c r="S230" s="5"/>
      <c r="T230" s="5"/>
      <c r="U230" s="5"/>
      <c r="V230" s="5"/>
      <c r="W230" s="5"/>
      <c r="X230" s="5"/>
      <c r="Y230" s="5"/>
      <c r="Z230" s="5"/>
      <c r="AA230" s="5"/>
      <c r="AB230" s="5"/>
      <c r="AC230" s="5"/>
      <c r="AD230" s="4"/>
      <c r="AE230" s="5"/>
    </row>
    <row r="231" spans="1:31" ht="15.75" customHeight="1">
      <c r="A231" s="178"/>
      <c r="B231" s="62" t="s">
        <v>53</v>
      </c>
      <c r="C231" s="58"/>
      <c r="D231" s="59">
        <v>0</v>
      </c>
      <c r="E231" s="59">
        <v>0</v>
      </c>
      <c r="F231" s="59">
        <v>0</v>
      </c>
      <c r="G231" s="59">
        <v>0</v>
      </c>
      <c r="H231" s="59" t="s">
        <v>203</v>
      </c>
      <c r="I231" s="59" t="s">
        <v>203</v>
      </c>
      <c r="J231" s="59" t="s">
        <v>203</v>
      </c>
      <c r="K231" s="59" t="s">
        <v>203</v>
      </c>
      <c r="L231" s="59" t="s">
        <v>203</v>
      </c>
      <c r="M231" s="178"/>
      <c r="N231" s="5"/>
      <c r="O231" s="5"/>
      <c r="P231" s="5"/>
      <c r="Q231" s="5"/>
      <c r="R231" s="5"/>
      <c r="S231" s="5"/>
      <c r="T231" s="5"/>
      <c r="U231" s="5"/>
      <c r="V231" s="5"/>
      <c r="W231" s="5"/>
      <c r="X231" s="5"/>
      <c r="Y231" s="5"/>
      <c r="Z231" s="5"/>
      <c r="AA231" s="5"/>
      <c r="AB231" s="5"/>
      <c r="AC231" s="5"/>
      <c r="AD231" s="4"/>
      <c r="AE231" s="5"/>
    </row>
    <row r="232" spans="1:31" ht="15.75" customHeight="1">
      <c r="A232" s="178"/>
      <c r="B232" s="174" t="s">
        <v>205</v>
      </c>
      <c r="C232" s="175"/>
      <c r="D232" s="12" t="s">
        <v>5</v>
      </c>
      <c r="E232" s="12">
        <v>2017</v>
      </c>
      <c r="F232" s="12">
        <v>2018</v>
      </c>
      <c r="G232" s="12">
        <v>2019</v>
      </c>
      <c r="H232" s="12">
        <v>2020</v>
      </c>
      <c r="I232" s="12">
        <v>2021</v>
      </c>
      <c r="J232" s="12">
        <v>2022</v>
      </c>
      <c r="K232" s="12">
        <v>2023</v>
      </c>
      <c r="L232" s="14" t="s">
        <v>114</v>
      </c>
      <c r="M232" s="178"/>
      <c r="N232" s="5"/>
      <c r="O232" s="5"/>
      <c r="P232" s="5"/>
      <c r="Q232" s="5"/>
      <c r="R232" s="5"/>
      <c r="S232" s="5"/>
      <c r="T232" s="5"/>
      <c r="U232" s="5"/>
      <c r="V232" s="5"/>
      <c r="W232" s="5"/>
      <c r="X232" s="5"/>
      <c r="Y232" s="5"/>
      <c r="Z232" s="5"/>
      <c r="AA232" s="5"/>
      <c r="AB232" s="5"/>
      <c r="AC232" s="5"/>
      <c r="AD232" s="5"/>
      <c r="AE232" s="5"/>
    </row>
    <row r="233" spans="1:31" ht="15.75" customHeight="1">
      <c r="A233" s="178"/>
      <c r="B233" s="26"/>
      <c r="C233" s="105" t="s">
        <v>7</v>
      </c>
      <c r="D233" s="28" t="s">
        <v>206</v>
      </c>
      <c r="E233" s="28" t="s">
        <v>207</v>
      </c>
      <c r="F233" s="28">
        <v>19</v>
      </c>
      <c r="G233" s="28">
        <v>19</v>
      </c>
      <c r="H233" s="28" t="s">
        <v>208</v>
      </c>
      <c r="I233" s="28" t="s">
        <v>208</v>
      </c>
      <c r="J233" s="28" t="s">
        <v>208</v>
      </c>
      <c r="K233" s="28" t="s">
        <v>208</v>
      </c>
      <c r="L233" s="28" t="s">
        <v>208</v>
      </c>
      <c r="M233" s="178"/>
      <c r="N233" s="18"/>
      <c r="O233" s="18"/>
      <c r="P233" s="18"/>
      <c r="Q233" s="18"/>
      <c r="R233" s="18"/>
      <c r="S233" s="18"/>
      <c r="T233" s="18"/>
      <c r="U233" s="18"/>
      <c r="V233" s="18"/>
      <c r="W233" s="18"/>
      <c r="X233" s="18"/>
      <c r="Y233" s="18"/>
      <c r="Z233" s="18"/>
      <c r="AA233" s="18"/>
      <c r="AB233" s="18"/>
      <c r="AC233" s="18"/>
      <c r="AD233" s="18"/>
      <c r="AE233" s="18"/>
    </row>
    <row r="234" spans="1:31" ht="15.75" customHeight="1">
      <c r="A234" s="178"/>
      <c r="B234" s="168" t="s">
        <v>209</v>
      </c>
      <c r="C234" s="19" t="s">
        <v>18</v>
      </c>
      <c r="D234" s="23" t="s">
        <v>206</v>
      </c>
      <c r="E234" s="23" t="s">
        <v>207</v>
      </c>
      <c r="F234" s="23">
        <v>19</v>
      </c>
      <c r="G234" s="23">
        <v>19</v>
      </c>
      <c r="H234" s="23" t="s">
        <v>210</v>
      </c>
      <c r="I234" s="23" t="s">
        <v>210</v>
      </c>
      <c r="J234" s="23" t="s">
        <v>210</v>
      </c>
      <c r="K234" s="23" t="s">
        <v>210</v>
      </c>
      <c r="L234" s="23" t="s">
        <v>210</v>
      </c>
      <c r="M234" s="178"/>
      <c r="N234" s="5"/>
      <c r="O234" s="5"/>
      <c r="P234" s="5"/>
      <c r="Q234" s="5"/>
      <c r="R234" s="5"/>
      <c r="S234" s="5"/>
      <c r="T234" s="5"/>
      <c r="U234" s="5"/>
      <c r="V234" s="5"/>
      <c r="W234" s="5"/>
      <c r="X234" s="5"/>
      <c r="Y234" s="5"/>
      <c r="Z234" s="5"/>
      <c r="AA234" s="5"/>
      <c r="AB234" s="5"/>
      <c r="AC234" s="5"/>
      <c r="AD234" s="5"/>
      <c r="AE234" s="5"/>
    </row>
    <row r="235" spans="1:31" ht="15.75" customHeight="1">
      <c r="A235" s="178"/>
      <c r="B235" s="169"/>
      <c r="C235" s="19" t="s">
        <v>28</v>
      </c>
      <c r="D235" s="34">
        <v>0</v>
      </c>
      <c r="E235" s="23" t="s">
        <v>207</v>
      </c>
      <c r="F235" s="23">
        <v>19</v>
      </c>
      <c r="G235" s="23">
        <v>25</v>
      </c>
      <c r="H235" s="23">
        <v>0</v>
      </c>
      <c r="I235" s="23">
        <v>0</v>
      </c>
      <c r="J235" s="23">
        <v>0</v>
      </c>
      <c r="K235" s="23">
        <v>0</v>
      </c>
      <c r="L235" s="23">
        <v>0</v>
      </c>
      <c r="M235" s="178"/>
      <c r="N235" s="5"/>
      <c r="O235" s="5"/>
      <c r="P235" s="5"/>
      <c r="Q235" s="5"/>
      <c r="R235" s="5"/>
      <c r="S235" s="5"/>
      <c r="T235" s="5"/>
      <c r="U235" s="5"/>
      <c r="V235" s="5"/>
      <c r="W235" s="5"/>
      <c r="X235" s="5"/>
      <c r="Y235" s="5"/>
      <c r="Z235" s="5"/>
      <c r="AA235" s="5"/>
      <c r="AB235" s="5"/>
      <c r="AC235" s="5"/>
      <c r="AD235" s="5"/>
      <c r="AE235" s="5"/>
    </row>
    <row r="236" spans="1:31" ht="15.75" customHeight="1">
      <c r="A236" s="178"/>
      <c r="B236" s="169"/>
      <c r="C236" s="182" t="s">
        <v>32</v>
      </c>
      <c r="D236" s="183"/>
      <c r="E236" s="183"/>
      <c r="F236" s="183"/>
      <c r="G236" s="183"/>
      <c r="H236" s="183"/>
      <c r="I236" s="183"/>
      <c r="J236" s="183"/>
      <c r="K236" s="183"/>
      <c r="L236" s="184"/>
      <c r="M236" s="178"/>
      <c r="N236" s="5"/>
      <c r="O236" s="5"/>
      <c r="P236" s="5"/>
      <c r="Q236" s="5"/>
      <c r="R236" s="5"/>
      <c r="S236" s="5"/>
      <c r="T236" s="5"/>
      <c r="U236" s="5"/>
      <c r="V236" s="5"/>
      <c r="W236" s="5"/>
      <c r="X236" s="5"/>
      <c r="Y236" s="5"/>
      <c r="Z236" s="5"/>
      <c r="AA236" s="5"/>
      <c r="AB236" s="5"/>
      <c r="AC236" s="5"/>
      <c r="AD236" s="5"/>
      <c r="AE236" s="5"/>
    </row>
    <row r="237" spans="1:31" ht="15.75" customHeight="1">
      <c r="A237" s="178"/>
      <c r="B237" s="170"/>
      <c r="C237" s="185"/>
      <c r="D237" s="183"/>
      <c r="E237" s="183"/>
      <c r="F237" s="183"/>
      <c r="G237" s="183"/>
      <c r="H237" s="183"/>
      <c r="I237" s="183"/>
      <c r="J237" s="183"/>
      <c r="K237" s="183"/>
      <c r="L237" s="184"/>
      <c r="M237" s="178"/>
      <c r="N237" s="5"/>
      <c r="O237" s="5"/>
      <c r="P237" s="5"/>
      <c r="Q237" s="5"/>
      <c r="R237" s="5"/>
      <c r="S237" s="5"/>
      <c r="T237" s="5"/>
      <c r="U237" s="5"/>
      <c r="V237" s="5"/>
      <c r="W237" s="5"/>
      <c r="X237" s="5"/>
      <c r="Y237" s="5"/>
      <c r="Z237" s="5"/>
      <c r="AA237" s="5"/>
      <c r="AB237" s="5"/>
      <c r="AC237" s="5"/>
      <c r="AD237" s="5"/>
      <c r="AE237" s="5"/>
    </row>
    <row r="238" spans="1:31" ht="15.75" customHeight="1">
      <c r="A238" s="178"/>
      <c r="B238" s="62" t="s">
        <v>49</v>
      </c>
      <c r="C238" s="58"/>
      <c r="D238" s="59">
        <v>0</v>
      </c>
      <c r="E238" s="59" t="s">
        <v>211</v>
      </c>
      <c r="F238" s="59">
        <v>11</v>
      </c>
      <c r="G238" s="59">
        <v>12</v>
      </c>
      <c r="H238" s="59" t="s">
        <v>212</v>
      </c>
      <c r="I238" s="59" t="s">
        <v>212</v>
      </c>
      <c r="J238" s="59" t="s">
        <v>212</v>
      </c>
      <c r="K238" s="59" t="s">
        <v>212</v>
      </c>
      <c r="L238" s="59" t="s">
        <v>212</v>
      </c>
      <c r="M238" s="178"/>
      <c r="N238" s="5"/>
      <c r="O238" s="5"/>
      <c r="P238" s="5"/>
      <c r="Q238" s="5"/>
      <c r="R238" s="5"/>
      <c r="S238" s="5"/>
      <c r="T238" s="5"/>
      <c r="U238" s="5"/>
      <c r="V238" s="5"/>
      <c r="W238" s="5"/>
      <c r="X238" s="5"/>
      <c r="Y238" s="5"/>
      <c r="Z238" s="5"/>
      <c r="AA238" s="5"/>
      <c r="AB238" s="5"/>
      <c r="AC238" s="5"/>
      <c r="AD238" s="4"/>
      <c r="AE238" s="5"/>
    </row>
    <row r="239" spans="1:31" ht="15.75" customHeight="1">
      <c r="A239" s="178"/>
      <c r="B239" s="62" t="s">
        <v>50</v>
      </c>
      <c r="C239" s="58"/>
      <c r="D239" s="59">
        <v>8</v>
      </c>
      <c r="E239" s="59">
        <v>8</v>
      </c>
      <c r="F239" s="59">
        <v>8</v>
      </c>
      <c r="G239" s="59">
        <v>8</v>
      </c>
      <c r="H239" s="59">
        <v>8</v>
      </c>
      <c r="I239" s="59">
        <v>8</v>
      </c>
      <c r="J239" s="59">
        <v>8</v>
      </c>
      <c r="K239" s="59">
        <v>8</v>
      </c>
      <c r="L239" s="59">
        <v>8</v>
      </c>
      <c r="M239" s="178"/>
      <c r="N239" s="5"/>
      <c r="O239" s="5"/>
      <c r="P239" s="5"/>
      <c r="Q239" s="5"/>
      <c r="R239" s="5"/>
      <c r="S239" s="5"/>
      <c r="T239" s="5"/>
      <c r="U239" s="5"/>
      <c r="V239" s="5"/>
      <c r="W239" s="5"/>
      <c r="X239" s="5"/>
      <c r="Y239" s="5"/>
      <c r="Z239" s="5"/>
      <c r="AA239" s="5"/>
      <c r="AB239" s="5"/>
      <c r="AC239" s="5"/>
      <c r="AD239" s="4"/>
      <c r="AE239" s="5"/>
    </row>
    <row r="240" spans="1:31" ht="15.75" customHeight="1">
      <c r="A240" s="178"/>
      <c r="B240" s="62" t="s">
        <v>51</v>
      </c>
      <c r="C240" s="58"/>
      <c r="D240" s="59">
        <v>0</v>
      </c>
      <c r="E240" s="59">
        <v>0</v>
      </c>
      <c r="F240" s="59" t="s">
        <v>213</v>
      </c>
      <c r="G240" s="59">
        <v>5</v>
      </c>
      <c r="H240" s="59" t="s">
        <v>214</v>
      </c>
      <c r="I240" s="59" t="s">
        <v>214</v>
      </c>
      <c r="J240" s="59" t="s">
        <v>214</v>
      </c>
      <c r="K240" s="59" t="s">
        <v>214</v>
      </c>
      <c r="L240" s="59" t="s">
        <v>214</v>
      </c>
      <c r="M240" s="178"/>
      <c r="N240" s="5"/>
      <c r="O240" s="5"/>
      <c r="P240" s="5"/>
      <c r="Q240" s="5"/>
      <c r="R240" s="5"/>
      <c r="S240" s="5"/>
      <c r="T240" s="5"/>
      <c r="U240" s="5"/>
      <c r="V240" s="5"/>
      <c r="W240" s="5"/>
      <c r="X240" s="5"/>
      <c r="Y240" s="5"/>
      <c r="Z240" s="5"/>
      <c r="AA240" s="5"/>
      <c r="AB240" s="5"/>
      <c r="AC240" s="5"/>
      <c r="AD240" s="4"/>
      <c r="AE240" s="5"/>
    </row>
    <row r="241" spans="1:31" ht="15.75" customHeight="1">
      <c r="A241" s="178"/>
      <c r="B241" s="62" t="s">
        <v>52</v>
      </c>
      <c r="C241" s="58"/>
      <c r="D241" s="59">
        <v>0</v>
      </c>
      <c r="E241" s="59">
        <v>0</v>
      </c>
      <c r="F241" s="59" t="s">
        <v>215</v>
      </c>
      <c r="G241" s="59" t="s">
        <v>216</v>
      </c>
      <c r="H241" s="59" t="s">
        <v>216</v>
      </c>
      <c r="I241" s="59" t="s">
        <v>216</v>
      </c>
      <c r="J241" s="59" t="s">
        <v>216</v>
      </c>
      <c r="K241" s="59" t="s">
        <v>216</v>
      </c>
      <c r="L241" s="59" t="s">
        <v>216</v>
      </c>
      <c r="M241" s="178"/>
      <c r="N241" s="5"/>
      <c r="O241" s="5"/>
      <c r="P241" s="5"/>
      <c r="Q241" s="5"/>
      <c r="R241" s="5"/>
      <c r="S241" s="5"/>
      <c r="T241" s="5"/>
      <c r="U241" s="5"/>
      <c r="V241" s="5"/>
      <c r="W241" s="5"/>
      <c r="X241" s="5"/>
      <c r="Y241" s="5"/>
      <c r="Z241" s="5"/>
      <c r="AA241" s="5"/>
      <c r="AB241" s="5"/>
      <c r="AC241" s="5"/>
      <c r="AD241" s="4"/>
      <c r="AE241" s="5"/>
    </row>
    <row r="242" spans="1:31" ht="15.75" customHeight="1">
      <c r="A242" s="178"/>
      <c r="B242" s="62" t="s">
        <v>53</v>
      </c>
      <c r="C242" s="58"/>
      <c r="D242" s="59">
        <v>0</v>
      </c>
      <c r="E242" s="59">
        <v>0</v>
      </c>
      <c r="F242" s="59">
        <v>0</v>
      </c>
      <c r="G242" s="59" t="s">
        <v>216</v>
      </c>
      <c r="H242" s="59" t="s">
        <v>216</v>
      </c>
      <c r="I242" s="59" t="s">
        <v>216</v>
      </c>
      <c r="J242" s="59" t="s">
        <v>216</v>
      </c>
      <c r="K242" s="59" t="s">
        <v>216</v>
      </c>
      <c r="L242" s="59" t="s">
        <v>216</v>
      </c>
      <c r="M242" s="178"/>
      <c r="N242" s="5"/>
      <c r="O242" s="5"/>
      <c r="P242" s="5"/>
      <c r="Q242" s="5"/>
      <c r="R242" s="5"/>
      <c r="S242" s="5"/>
      <c r="T242" s="5"/>
      <c r="U242" s="5"/>
      <c r="V242" s="5"/>
      <c r="W242" s="5"/>
      <c r="X242" s="5"/>
      <c r="Y242" s="5"/>
      <c r="Z242" s="5"/>
      <c r="AA242" s="5"/>
      <c r="AB242" s="5"/>
      <c r="AC242" s="5"/>
      <c r="AD242" s="4"/>
      <c r="AE242" s="5"/>
    </row>
    <row r="243" spans="1:31" ht="15.75" customHeight="1">
      <c r="A243" s="179"/>
      <c r="B243" s="174" t="s">
        <v>217</v>
      </c>
      <c r="C243" s="175"/>
      <c r="D243" s="12" t="s">
        <v>5</v>
      </c>
      <c r="E243" s="12">
        <v>2017</v>
      </c>
      <c r="F243" s="12">
        <v>2018</v>
      </c>
      <c r="G243" s="12">
        <v>2019</v>
      </c>
      <c r="H243" s="12">
        <v>2020</v>
      </c>
      <c r="I243" s="12">
        <v>2021</v>
      </c>
      <c r="J243" s="12">
        <v>2022</v>
      </c>
      <c r="K243" s="12">
        <v>2023</v>
      </c>
      <c r="L243" s="14" t="s">
        <v>114</v>
      </c>
      <c r="M243" s="178"/>
      <c r="N243" s="5"/>
      <c r="O243" s="5"/>
      <c r="P243" s="5"/>
      <c r="Q243" s="5"/>
      <c r="R243" s="5"/>
      <c r="S243" s="5"/>
      <c r="T243" s="5"/>
      <c r="U243" s="5"/>
      <c r="V243" s="5"/>
      <c r="W243" s="5"/>
      <c r="X243" s="5"/>
      <c r="Y243" s="5"/>
      <c r="Z243" s="5"/>
      <c r="AA243" s="5"/>
      <c r="AB243" s="5"/>
      <c r="AC243" s="5"/>
      <c r="AD243" s="5"/>
      <c r="AE243" s="5"/>
    </row>
    <row r="244" spans="1:31" ht="72">
      <c r="A244" s="107"/>
      <c r="B244" s="26"/>
      <c r="C244" s="105" t="s">
        <v>7</v>
      </c>
      <c r="D244" s="28" t="s">
        <v>218</v>
      </c>
      <c r="E244" s="28" t="s">
        <v>219</v>
      </c>
      <c r="F244" s="28" t="s">
        <v>220</v>
      </c>
      <c r="G244" s="28" t="s">
        <v>220</v>
      </c>
      <c r="H244" s="28" t="s">
        <v>220</v>
      </c>
      <c r="I244" s="28" t="s">
        <v>220</v>
      </c>
      <c r="J244" s="28" t="s">
        <v>220</v>
      </c>
      <c r="K244" s="28" t="s">
        <v>220</v>
      </c>
      <c r="L244" s="28" t="s">
        <v>220</v>
      </c>
      <c r="M244" s="178"/>
      <c r="N244" s="18"/>
      <c r="O244" s="18"/>
      <c r="P244" s="18"/>
      <c r="Q244" s="18"/>
      <c r="R244" s="18"/>
      <c r="S244" s="18"/>
      <c r="T244" s="18"/>
      <c r="U244" s="18"/>
      <c r="V244" s="18"/>
      <c r="W244" s="18"/>
      <c r="X244" s="18"/>
      <c r="Y244" s="18"/>
      <c r="Z244" s="18"/>
      <c r="AA244" s="18"/>
      <c r="AB244" s="18"/>
      <c r="AC244" s="18"/>
      <c r="AD244" s="18"/>
      <c r="AE244" s="18"/>
    </row>
    <row r="245" spans="1:31" ht="72">
      <c r="A245" s="10" t="s">
        <v>148</v>
      </c>
      <c r="B245" s="168" t="s">
        <v>221</v>
      </c>
      <c r="C245" s="19" t="s">
        <v>18</v>
      </c>
      <c r="D245" s="23" t="s">
        <v>222</v>
      </c>
      <c r="E245" s="23" t="s">
        <v>219</v>
      </c>
      <c r="F245" s="23" t="s">
        <v>223</v>
      </c>
      <c r="G245" s="23" t="s">
        <v>223</v>
      </c>
      <c r="H245" s="23" t="s">
        <v>223</v>
      </c>
      <c r="I245" s="23" t="s">
        <v>223</v>
      </c>
      <c r="J245" s="23" t="s">
        <v>223</v>
      </c>
      <c r="K245" s="23" t="s">
        <v>223</v>
      </c>
      <c r="L245" s="23" t="s">
        <v>223</v>
      </c>
      <c r="M245" s="178"/>
      <c r="N245" s="5"/>
      <c r="O245" s="5"/>
      <c r="P245" s="5"/>
      <c r="Q245" s="5"/>
      <c r="R245" s="5"/>
      <c r="S245" s="5"/>
      <c r="T245" s="5"/>
      <c r="U245" s="5"/>
      <c r="V245" s="5"/>
      <c r="W245" s="5"/>
      <c r="X245" s="5"/>
      <c r="Y245" s="5"/>
      <c r="Z245" s="5"/>
      <c r="AA245" s="5"/>
      <c r="AB245" s="5"/>
      <c r="AC245" s="5"/>
      <c r="AD245" s="5"/>
      <c r="AE245" s="5"/>
    </row>
    <row r="246" spans="1:31" ht="60">
      <c r="A246" s="177">
        <v>10</v>
      </c>
      <c r="B246" s="169"/>
      <c r="C246" s="19" t="s">
        <v>28</v>
      </c>
      <c r="D246" s="34">
        <v>0</v>
      </c>
      <c r="E246" s="23" t="s">
        <v>219</v>
      </c>
      <c r="F246" s="23" t="s">
        <v>224</v>
      </c>
      <c r="G246" s="99" t="s">
        <v>225</v>
      </c>
      <c r="H246" s="23">
        <v>0</v>
      </c>
      <c r="I246" s="23">
        <v>0</v>
      </c>
      <c r="J246" s="23">
        <v>0</v>
      </c>
      <c r="K246" s="23">
        <v>0</v>
      </c>
      <c r="L246" s="23">
        <v>0</v>
      </c>
      <c r="M246" s="178"/>
      <c r="N246" s="5"/>
      <c r="O246" s="5"/>
      <c r="P246" s="5"/>
      <c r="Q246" s="5"/>
      <c r="R246" s="5"/>
      <c r="S246" s="5"/>
      <c r="T246" s="5"/>
      <c r="U246" s="5"/>
      <c r="V246" s="5"/>
      <c r="W246" s="5"/>
      <c r="X246" s="5"/>
      <c r="Y246" s="5"/>
      <c r="Z246" s="5"/>
      <c r="AA246" s="5"/>
      <c r="AB246" s="5"/>
      <c r="AC246" s="5"/>
      <c r="AD246" s="5"/>
      <c r="AE246" s="5"/>
    </row>
    <row r="247" spans="1:31" ht="15.75" customHeight="1">
      <c r="A247" s="178"/>
      <c r="B247" s="169"/>
      <c r="C247" s="182" t="s">
        <v>32</v>
      </c>
      <c r="D247" s="183"/>
      <c r="E247" s="183"/>
      <c r="F247" s="183"/>
      <c r="G247" s="183"/>
      <c r="H247" s="183"/>
      <c r="I247" s="183"/>
      <c r="J247" s="183"/>
      <c r="K247" s="183"/>
      <c r="L247" s="184"/>
      <c r="M247" s="178"/>
      <c r="N247" s="5"/>
      <c r="O247" s="5"/>
      <c r="P247" s="5"/>
      <c r="Q247" s="5"/>
      <c r="R247" s="5"/>
      <c r="S247" s="5"/>
      <c r="T247" s="5"/>
      <c r="U247" s="5"/>
      <c r="V247" s="5"/>
      <c r="W247" s="5"/>
      <c r="X247" s="5"/>
      <c r="Y247" s="5"/>
      <c r="Z247" s="5"/>
      <c r="AA247" s="5"/>
      <c r="AB247" s="5"/>
      <c r="AC247" s="5"/>
      <c r="AD247" s="5"/>
      <c r="AE247" s="5"/>
    </row>
    <row r="248" spans="1:31" ht="15.75" customHeight="1">
      <c r="A248" s="178"/>
      <c r="B248" s="170"/>
      <c r="C248" s="185"/>
      <c r="D248" s="183"/>
      <c r="E248" s="183"/>
      <c r="F248" s="183"/>
      <c r="G248" s="183"/>
      <c r="H248" s="183"/>
      <c r="I248" s="183"/>
      <c r="J248" s="183"/>
      <c r="K248" s="183"/>
      <c r="L248" s="184"/>
      <c r="M248" s="178"/>
      <c r="N248" s="5"/>
      <c r="O248" s="5"/>
      <c r="P248" s="5"/>
      <c r="Q248" s="5"/>
      <c r="R248" s="5"/>
      <c r="S248" s="5"/>
      <c r="T248" s="5"/>
      <c r="U248" s="5"/>
      <c r="V248" s="5"/>
      <c r="W248" s="5"/>
      <c r="X248" s="5"/>
      <c r="Y248" s="5"/>
      <c r="Z248" s="5"/>
      <c r="AA248" s="5"/>
      <c r="AB248" s="5"/>
      <c r="AC248" s="5"/>
      <c r="AD248" s="5"/>
      <c r="AE248" s="5"/>
    </row>
    <row r="249" spans="1:31" ht="15.75" customHeight="1">
      <c r="A249" s="178"/>
      <c r="B249" s="62" t="s">
        <v>49</v>
      </c>
      <c r="C249" s="58"/>
      <c r="D249" s="59">
        <v>0</v>
      </c>
      <c r="E249" s="59">
        <v>0</v>
      </c>
      <c r="F249" s="59">
        <v>1</v>
      </c>
      <c r="G249" s="100">
        <v>4</v>
      </c>
      <c r="H249" s="59">
        <v>2</v>
      </c>
      <c r="I249" s="59">
        <v>2</v>
      </c>
      <c r="J249" s="59">
        <v>2</v>
      </c>
      <c r="K249" s="59">
        <v>2</v>
      </c>
      <c r="L249" s="59">
        <v>2</v>
      </c>
      <c r="M249" s="178"/>
      <c r="N249" s="5"/>
      <c r="O249" s="5"/>
      <c r="P249" s="5"/>
      <c r="Q249" s="5"/>
      <c r="R249" s="5"/>
      <c r="S249" s="5"/>
      <c r="T249" s="5"/>
      <c r="U249" s="5"/>
      <c r="V249" s="5"/>
      <c r="W249" s="5"/>
      <c r="X249" s="5"/>
      <c r="Y249" s="5"/>
      <c r="Z249" s="5"/>
      <c r="AA249" s="5"/>
      <c r="AB249" s="5"/>
      <c r="AC249" s="5"/>
      <c r="AD249" s="5"/>
      <c r="AE249" s="5"/>
    </row>
    <row r="250" spans="1:31" ht="15.75" customHeight="1">
      <c r="A250" s="178"/>
      <c r="B250" s="62" t="s">
        <v>50</v>
      </c>
      <c r="C250" s="58"/>
      <c r="D250" s="59">
        <v>2</v>
      </c>
      <c r="E250" s="59">
        <v>2</v>
      </c>
      <c r="F250" s="59">
        <v>2</v>
      </c>
      <c r="G250" s="100">
        <v>3</v>
      </c>
      <c r="H250" s="59">
        <v>2</v>
      </c>
      <c r="I250" s="59">
        <v>2</v>
      </c>
      <c r="J250" s="59">
        <v>2</v>
      </c>
      <c r="K250" s="59">
        <v>2</v>
      </c>
      <c r="L250" s="59">
        <v>2</v>
      </c>
      <c r="M250" s="178"/>
      <c r="N250" s="5"/>
      <c r="O250" s="5"/>
      <c r="P250" s="5"/>
      <c r="Q250" s="5"/>
      <c r="R250" s="5"/>
      <c r="S250" s="5"/>
      <c r="T250" s="5"/>
      <c r="U250" s="5"/>
      <c r="V250" s="5"/>
      <c r="W250" s="5"/>
      <c r="X250" s="5"/>
      <c r="Y250" s="5"/>
      <c r="Z250" s="5"/>
      <c r="AA250" s="5"/>
      <c r="AB250" s="5"/>
      <c r="AC250" s="5"/>
      <c r="AD250" s="5"/>
      <c r="AE250" s="5"/>
    </row>
    <row r="251" spans="1:31" ht="15.75" customHeight="1">
      <c r="A251" s="178"/>
      <c r="B251" s="62" t="s">
        <v>51</v>
      </c>
      <c r="C251" s="58"/>
      <c r="D251" s="59">
        <v>0</v>
      </c>
      <c r="E251" s="59">
        <v>0</v>
      </c>
      <c r="F251" s="59" t="s">
        <v>226</v>
      </c>
      <c r="G251" s="100">
        <v>3</v>
      </c>
      <c r="H251" s="59" t="s">
        <v>227</v>
      </c>
      <c r="I251" s="59" t="s">
        <v>227</v>
      </c>
      <c r="J251" s="59" t="s">
        <v>227</v>
      </c>
      <c r="K251" s="59" t="s">
        <v>227</v>
      </c>
      <c r="L251" s="59" t="s">
        <v>227</v>
      </c>
      <c r="M251" s="178"/>
      <c r="N251" s="5"/>
      <c r="O251" s="5"/>
      <c r="P251" s="5"/>
      <c r="Q251" s="5"/>
      <c r="R251" s="5"/>
      <c r="S251" s="5"/>
      <c r="T251" s="5"/>
      <c r="U251" s="5"/>
      <c r="V251" s="5"/>
      <c r="W251" s="5"/>
      <c r="X251" s="5"/>
      <c r="Y251" s="5"/>
      <c r="Z251" s="5"/>
      <c r="AA251" s="5"/>
      <c r="AB251" s="5"/>
      <c r="AC251" s="5"/>
      <c r="AD251" s="5"/>
      <c r="AE251" s="5"/>
    </row>
    <row r="252" spans="1:31" ht="15.75" customHeight="1">
      <c r="A252" s="178"/>
      <c r="B252" s="62" t="s">
        <v>52</v>
      </c>
      <c r="C252" s="58"/>
      <c r="D252" s="59">
        <v>0</v>
      </c>
      <c r="E252" s="59">
        <v>0</v>
      </c>
      <c r="F252" s="59" t="s">
        <v>226</v>
      </c>
      <c r="G252" s="59">
        <v>0</v>
      </c>
      <c r="H252" s="59" t="s">
        <v>227</v>
      </c>
      <c r="I252" s="59" t="s">
        <v>227</v>
      </c>
      <c r="J252" s="59" t="s">
        <v>227</v>
      </c>
      <c r="K252" s="59" t="s">
        <v>227</v>
      </c>
      <c r="L252" s="59" t="s">
        <v>227</v>
      </c>
      <c r="M252" s="178"/>
      <c r="N252" s="5"/>
      <c r="O252" s="5"/>
      <c r="P252" s="5"/>
      <c r="Q252" s="5"/>
      <c r="R252" s="5"/>
      <c r="S252" s="5"/>
      <c r="T252" s="5"/>
      <c r="U252" s="5"/>
      <c r="V252" s="5"/>
      <c r="W252" s="5"/>
      <c r="X252" s="5"/>
      <c r="Y252" s="5"/>
      <c r="Z252" s="5"/>
      <c r="AA252" s="5"/>
      <c r="AB252" s="5"/>
      <c r="AC252" s="5"/>
      <c r="AD252" s="5"/>
      <c r="AE252" s="5"/>
    </row>
    <row r="253" spans="1:31" ht="15.75" customHeight="1">
      <c r="A253" s="179"/>
      <c r="B253" s="62" t="s">
        <v>53</v>
      </c>
      <c r="C253" s="58"/>
      <c r="D253" s="59">
        <v>0</v>
      </c>
      <c r="E253" s="59">
        <v>0</v>
      </c>
      <c r="F253" s="59">
        <v>0</v>
      </c>
      <c r="G253" s="59">
        <v>0</v>
      </c>
      <c r="H253" s="59" t="s">
        <v>227</v>
      </c>
      <c r="I253" s="59" t="s">
        <v>227</v>
      </c>
      <c r="J253" s="59" t="s">
        <v>227</v>
      </c>
      <c r="K253" s="59" t="s">
        <v>227</v>
      </c>
      <c r="L253" s="59" t="s">
        <v>227</v>
      </c>
      <c r="M253" s="179"/>
      <c r="N253" s="5"/>
      <c r="O253" s="5"/>
      <c r="P253" s="5"/>
      <c r="Q253" s="5"/>
      <c r="R253" s="5"/>
      <c r="S253" s="5"/>
      <c r="T253" s="5"/>
      <c r="U253" s="5"/>
      <c r="V253" s="5"/>
      <c r="W253" s="5"/>
      <c r="X253" s="5"/>
      <c r="Y253" s="5"/>
      <c r="Z253" s="5"/>
      <c r="AA253" s="5"/>
      <c r="AB253" s="5"/>
      <c r="AC253" s="5"/>
      <c r="AD253" s="5"/>
      <c r="AE253" s="5"/>
    </row>
    <row r="254" spans="1:31" ht="15.75" customHeight="1">
      <c r="A254" s="2"/>
      <c r="B254" s="4"/>
      <c r="C254" s="4"/>
      <c r="D254" s="4"/>
      <c r="E254" s="4"/>
      <c r="F254" s="4"/>
      <c r="G254" s="4"/>
      <c r="H254" s="4"/>
      <c r="I254" s="4"/>
      <c r="J254" s="4"/>
      <c r="K254" s="4"/>
      <c r="L254" s="4"/>
      <c r="M254" s="4"/>
      <c r="N254" s="5"/>
      <c r="O254" s="5"/>
      <c r="P254" s="5"/>
      <c r="Q254" s="5"/>
      <c r="R254" s="5"/>
      <c r="S254" s="5"/>
      <c r="T254" s="5"/>
      <c r="U254" s="5"/>
      <c r="V254" s="5"/>
      <c r="W254" s="5"/>
      <c r="X254" s="5"/>
      <c r="Y254" s="5"/>
      <c r="Z254" s="5"/>
      <c r="AA254" s="5"/>
      <c r="AB254" s="5"/>
      <c r="AC254" s="5"/>
      <c r="AD254" s="5"/>
      <c r="AE254" s="5"/>
    </row>
    <row r="255" spans="1:31" ht="15.75" customHeight="1">
      <c r="A255" s="2"/>
      <c r="B255" s="4"/>
      <c r="C255" s="4"/>
      <c r="D255" s="4"/>
      <c r="E255" s="4"/>
      <c r="F255" s="4"/>
      <c r="G255" s="4"/>
      <c r="H255" s="4"/>
      <c r="I255" s="4"/>
      <c r="J255" s="4"/>
      <c r="K255" s="4"/>
      <c r="L255" s="4"/>
      <c r="M255" s="4"/>
      <c r="N255" s="5"/>
      <c r="O255" s="5"/>
      <c r="P255" s="5"/>
      <c r="Q255" s="5"/>
      <c r="R255" s="5"/>
      <c r="S255" s="5"/>
      <c r="T255" s="5"/>
      <c r="U255" s="5"/>
      <c r="V255" s="5"/>
      <c r="W255" s="5"/>
      <c r="X255" s="5"/>
      <c r="Y255" s="5"/>
      <c r="Z255" s="5"/>
      <c r="AA255" s="5"/>
      <c r="AB255" s="5"/>
      <c r="AC255" s="5"/>
      <c r="AD255" s="5"/>
      <c r="AE255" s="5"/>
    </row>
    <row r="256" spans="1:31" ht="15.75" customHeight="1">
      <c r="A256" s="2"/>
      <c r="B256" s="4"/>
      <c r="C256" s="4"/>
      <c r="D256" s="4"/>
      <c r="E256" s="4"/>
      <c r="F256" s="4"/>
      <c r="G256" s="4"/>
      <c r="H256" s="4"/>
      <c r="I256" s="4"/>
      <c r="J256" s="4"/>
      <c r="K256" s="4"/>
      <c r="L256" s="4"/>
      <c r="M256" s="4"/>
      <c r="N256" s="5"/>
      <c r="O256" s="5"/>
      <c r="P256" s="5"/>
      <c r="Q256" s="5"/>
      <c r="R256" s="5"/>
      <c r="S256" s="5"/>
      <c r="T256" s="5"/>
      <c r="U256" s="5"/>
      <c r="V256" s="5"/>
      <c r="W256" s="5"/>
      <c r="X256" s="5"/>
      <c r="Y256" s="5"/>
      <c r="Z256" s="5"/>
      <c r="AA256" s="5"/>
      <c r="AB256" s="5"/>
      <c r="AC256" s="5"/>
      <c r="AD256" s="5"/>
      <c r="AE256" s="5"/>
    </row>
    <row r="257" spans="1:31" ht="15.75" customHeight="1">
      <c r="A257" s="10" t="s">
        <v>228</v>
      </c>
      <c r="B257" s="174" t="s">
        <v>229</v>
      </c>
      <c r="C257" s="175"/>
      <c r="D257" s="12" t="s">
        <v>5</v>
      </c>
      <c r="E257" s="12">
        <v>2017</v>
      </c>
      <c r="F257" s="12">
        <v>2018</v>
      </c>
      <c r="G257" s="12">
        <v>2019</v>
      </c>
      <c r="H257" s="12">
        <v>2020</v>
      </c>
      <c r="I257" s="12">
        <v>2021</v>
      </c>
      <c r="J257" s="12">
        <v>2022</v>
      </c>
      <c r="K257" s="12">
        <v>2023</v>
      </c>
      <c r="L257" s="80" t="s">
        <v>114</v>
      </c>
      <c r="M257" s="56" t="s">
        <v>96</v>
      </c>
      <c r="N257" s="5"/>
      <c r="O257" s="5"/>
      <c r="P257" s="5"/>
      <c r="Q257" s="5"/>
      <c r="R257" s="5"/>
      <c r="S257" s="5"/>
      <c r="T257" s="5"/>
      <c r="U257" s="5"/>
      <c r="V257" s="5"/>
      <c r="W257" s="5"/>
      <c r="X257" s="5"/>
      <c r="Y257" s="5"/>
      <c r="Z257" s="5"/>
      <c r="AA257" s="5"/>
      <c r="AB257" s="5"/>
      <c r="AC257" s="5"/>
      <c r="AD257" s="5"/>
      <c r="AE257" s="5"/>
    </row>
    <row r="258" spans="1:31" ht="15.75" customHeight="1">
      <c r="A258" s="104"/>
      <c r="B258" s="108"/>
      <c r="C258" s="105" t="s">
        <v>7</v>
      </c>
      <c r="D258" s="28">
        <v>2</v>
      </c>
      <c r="E258" s="28">
        <v>2</v>
      </c>
      <c r="F258" s="28">
        <v>3</v>
      </c>
      <c r="G258" s="28">
        <v>3</v>
      </c>
      <c r="H258" s="28">
        <v>5</v>
      </c>
      <c r="I258" s="28">
        <v>5</v>
      </c>
      <c r="J258" s="28">
        <v>5</v>
      </c>
      <c r="K258" s="28">
        <v>6</v>
      </c>
      <c r="L258" s="28">
        <v>6</v>
      </c>
      <c r="M258" s="106"/>
      <c r="N258" s="18"/>
      <c r="O258" s="18"/>
      <c r="P258" s="18"/>
      <c r="Q258" s="18"/>
      <c r="R258" s="18"/>
      <c r="S258" s="18"/>
      <c r="T258" s="18"/>
      <c r="U258" s="18"/>
      <c r="V258" s="18"/>
      <c r="W258" s="18"/>
      <c r="X258" s="18"/>
      <c r="Y258" s="18"/>
      <c r="Z258" s="18"/>
      <c r="AA258" s="18"/>
      <c r="AB258" s="18"/>
      <c r="AC258" s="18"/>
      <c r="AD258" s="18"/>
      <c r="AE258" s="18"/>
    </row>
    <row r="259" spans="1:31" ht="15.75" customHeight="1">
      <c r="A259" s="177" t="s">
        <v>230</v>
      </c>
      <c r="B259" s="171" t="s">
        <v>231</v>
      </c>
      <c r="C259" s="19" t="s">
        <v>18</v>
      </c>
      <c r="D259" s="23">
        <v>2</v>
      </c>
      <c r="E259" s="23">
        <v>2</v>
      </c>
      <c r="F259" s="23">
        <v>3</v>
      </c>
      <c r="G259" s="23">
        <v>3</v>
      </c>
      <c r="H259" s="23">
        <v>3</v>
      </c>
      <c r="I259" s="23">
        <v>3</v>
      </c>
      <c r="J259" s="23">
        <v>4</v>
      </c>
      <c r="K259" s="23">
        <v>5</v>
      </c>
      <c r="L259" s="23">
        <v>5</v>
      </c>
      <c r="M259" s="186" t="s">
        <v>232</v>
      </c>
      <c r="N259" s="5"/>
      <c r="O259" s="5"/>
      <c r="P259" s="5"/>
      <c r="Q259" s="5"/>
      <c r="R259" s="5"/>
      <c r="S259" s="5"/>
      <c r="T259" s="5"/>
      <c r="U259" s="5"/>
      <c r="V259" s="5"/>
      <c r="W259" s="5"/>
      <c r="X259" s="5"/>
      <c r="Y259" s="5"/>
      <c r="Z259" s="5"/>
      <c r="AA259" s="5"/>
      <c r="AB259" s="5"/>
      <c r="AC259" s="5"/>
      <c r="AD259" s="5"/>
      <c r="AE259" s="5"/>
    </row>
    <row r="260" spans="1:31" ht="156">
      <c r="A260" s="178"/>
      <c r="B260" s="172"/>
      <c r="C260" s="19" t="s">
        <v>28</v>
      </c>
      <c r="D260" s="34">
        <v>0</v>
      </c>
      <c r="E260" s="23" t="s">
        <v>233</v>
      </c>
      <c r="F260" s="23" t="s">
        <v>233</v>
      </c>
      <c r="G260" s="23" t="s">
        <v>234</v>
      </c>
      <c r="H260" s="23">
        <v>0</v>
      </c>
      <c r="I260" s="23">
        <v>0</v>
      </c>
      <c r="J260" s="23">
        <v>0</v>
      </c>
      <c r="K260" s="23">
        <v>0</v>
      </c>
      <c r="L260" s="23">
        <v>0</v>
      </c>
      <c r="M260" s="178"/>
      <c r="N260" s="5"/>
      <c r="O260" s="5"/>
      <c r="P260" s="5"/>
      <c r="Q260" s="5"/>
      <c r="R260" s="5"/>
      <c r="S260" s="5"/>
      <c r="T260" s="5"/>
      <c r="U260" s="5"/>
      <c r="V260" s="5"/>
      <c r="W260" s="5"/>
      <c r="X260" s="5"/>
      <c r="Y260" s="5"/>
      <c r="Z260" s="5"/>
      <c r="AA260" s="5"/>
      <c r="AB260" s="5"/>
      <c r="AC260" s="5"/>
      <c r="AD260" s="5"/>
      <c r="AE260" s="5"/>
    </row>
    <row r="261" spans="1:31" ht="15.75" customHeight="1">
      <c r="A261" s="178"/>
      <c r="B261" s="172"/>
      <c r="C261" s="182" t="s">
        <v>32</v>
      </c>
      <c r="D261" s="183"/>
      <c r="E261" s="183"/>
      <c r="F261" s="183"/>
      <c r="G261" s="183"/>
      <c r="H261" s="183"/>
      <c r="I261" s="183"/>
      <c r="J261" s="183"/>
      <c r="K261" s="183"/>
      <c r="L261" s="188"/>
      <c r="M261" s="178"/>
      <c r="N261" s="5"/>
      <c r="O261" s="5"/>
      <c r="P261" s="5"/>
      <c r="Q261" s="5"/>
      <c r="R261" s="5"/>
      <c r="S261" s="5"/>
      <c r="T261" s="5"/>
      <c r="U261" s="5"/>
      <c r="V261" s="5"/>
      <c r="W261" s="5"/>
      <c r="X261" s="5"/>
      <c r="Y261" s="5"/>
      <c r="Z261" s="5"/>
      <c r="AA261" s="5"/>
      <c r="AB261" s="5"/>
      <c r="AC261" s="5"/>
      <c r="AD261" s="5"/>
      <c r="AE261" s="5"/>
    </row>
    <row r="262" spans="1:31" ht="15.75" customHeight="1">
      <c r="A262" s="178"/>
      <c r="B262" s="173"/>
      <c r="C262" s="185"/>
      <c r="D262" s="183"/>
      <c r="E262" s="183"/>
      <c r="F262" s="183"/>
      <c r="G262" s="183"/>
      <c r="H262" s="183"/>
      <c r="I262" s="183"/>
      <c r="J262" s="183"/>
      <c r="K262" s="183"/>
      <c r="L262" s="188"/>
      <c r="M262" s="178"/>
      <c r="N262" s="5"/>
      <c r="O262" s="5"/>
      <c r="P262" s="5"/>
      <c r="Q262" s="5"/>
      <c r="R262" s="5"/>
      <c r="S262" s="5"/>
      <c r="T262" s="5"/>
      <c r="U262" s="5"/>
      <c r="V262" s="5"/>
      <c r="W262" s="5"/>
      <c r="X262" s="5"/>
      <c r="Y262" s="5"/>
      <c r="Z262" s="5"/>
      <c r="AA262" s="5"/>
      <c r="AB262" s="5"/>
      <c r="AC262" s="5"/>
      <c r="AD262" s="5"/>
      <c r="AE262" s="5"/>
    </row>
    <row r="263" spans="1:31" ht="15.75" customHeight="1">
      <c r="A263" s="178"/>
      <c r="B263" s="81" t="s">
        <v>49</v>
      </c>
      <c r="C263" s="58"/>
      <c r="D263" s="59">
        <v>1</v>
      </c>
      <c r="E263" s="59">
        <v>1</v>
      </c>
      <c r="F263" s="59">
        <v>1</v>
      </c>
      <c r="G263" s="59">
        <v>1</v>
      </c>
      <c r="H263" s="59">
        <v>1</v>
      </c>
      <c r="I263" s="59">
        <v>1</v>
      </c>
      <c r="J263" s="59">
        <v>1</v>
      </c>
      <c r="K263" s="59">
        <v>1</v>
      </c>
      <c r="L263" s="59">
        <v>1</v>
      </c>
      <c r="M263" s="178"/>
      <c r="N263" s="5"/>
      <c r="O263" s="5"/>
      <c r="P263" s="5"/>
      <c r="Q263" s="5"/>
      <c r="R263" s="5"/>
      <c r="S263" s="5"/>
      <c r="T263" s="5"/>
      <c r="U263" s="5"/>
      <c r="V263" s="5"/>
      <c r="W263" s="5"/>
      <c r="X263" s="5"/>
      <c r="Y263" s="5"/>
      <c r="Z263" s="5"/>
      <c r="AA263" s="5"/>
      <c r="AB263" s="5"/>
      <c r="AC263" s="5"/>
      <c r="AD263" s="4"/>
      <c r="AE263" s="5"/>
    </row>
    <row r="264" spans="1:31" ht="15.75" customHeight="1">
      <c r="A264" s="178"/>
      <c r="B264" s="81" t="s">
        <v>50</v>
      </c>
      <c r="C264" s="58"/>
      <c r="D264" s="59">
        <v>1</v>
      </c>
      <c r="E264" s="59">
        <v>1</v>
      </c>
      <c r="F264" s="59">
        <v>1</v>
      </c>
      <c r="G264" s="59">
        <v>1</v>
      </c>
      <c r="H264" s="59">
        <v>1</v>
      </c>
      <c r="I264" s="59">
        <v>1</v>
      </c>
      <c r="J264" s="59">
        <v>1</v>
      </c>
      <c r="K264" s="59">
        <v>1</v>
      </c>
      <c r="L264" s="59">
        <v>1</v>
      </c>
      <c r="M264" s="178"/>
      <c r="N264" s="5"/>
      <c r="O264" s="5"/>
      <c r="P264" s="5"/>
      <c r="Q264" s="5"/>
      <c r="R264" s="5"/>
      <c r="S264" s="5"/>
      <c r="T264" s="5"/>
      <c r="U264" s="5"/>
      <c r="V264" s="5"/>
      <c r="W264" s="5"/>
      <c r="X264" s="5"/>
      <c r="Y264" s="5"/>
      <c r="Z264" s="5"/>
      <c r="AA264" s="5"/>
      <c r="AB264" s="5"/>
      <c r="AC264" s="5"/>
      <c r="AD264" s="4"/>
      <c r="AE264" s="5"/>
    </row>
    <row r="265" spans="1:31" ht="15.75" customHeight="1">
      <c r="A265" s="178"/>
      <c r="B265" s="81" t="s">
        <v>51</v>
      </c>
      <c r="C265" s="58"/>
      <c r="D265" s="59">
        <v>0</v>
      </c>
      <c r="E265" s="59">
        <v>0</v>
      </c>
      <c r="F265" s="59">
        <v>0</v>
      </c>
      <c r="G265" s="59">
        <v>0</v>
      </c>
      <c r="H265" s="59">
        <v>1</v>
      </c>
      <c r="I265" s="59">
        <v>1</v>
      </c>
      <c r="J265" s="59">
        <v>1</v>
      </c>
      <c r="K265" s="59">
        <v>1</v>
      </c>
      <c r="L265" s="59">
        <v>1</v>
      </c>
      <c r="M265" s="178"/>
      <c r="N265" s="5"/>
      <c r="O265" s="5"/>
      <c r="P265" s="5"/>
      <c r="Q265" s="5"/>
      <c r="R265" s="5"/>
      <c r="S265" s="5"/>
      <c r="T265" s="5"/>
      <c r="U265" s="5"/>
      <c r="V265" s="5"/>
      <c r="W265" s="5"/>
      <c r="X265" s="5"/>
      <c r="Y265" s="5"/>
      <c r="Z265" s="5"/>
      <c r="AA265" s="5"/>
      <c r="AB265" s="5"/>
      <c r="AC265" s="5"/>
      <c r="AD265" s="4"/>
      <c r="AE265" s="5"/>
    </row>
    <row r="266" spans="1:31" ht="15.75" customHeight="1">
      <c r="A266" s="178"/>
      <c r="B266" s="81" t="s">
        <v>52</v>
      </c>
      <c r="C266" s="58"/>
      <c r="D266" s="59">
        <v>0</v>
      </c>
      <c r="E266" s="59">
        <v>0</v>
      </c>
      <c r="F266" s="59">
        <v>0</v>
      </c>
      <c r="G266" s="59">
        <v>0</v>
      </c>
      <c r="H266" s="59">
        <v>0</v>
      </c>
      <c r="I266" s="59">
        <v>0</v>
      </c>
      <c r="J266" s="59">
        <v>1</v>
      </c>
      <c r="K266" s="59">
        <v>1</v>
      </c>
      <c r="L266" s="59">
        <v>1</v>
      </c>
      <c r="M266" s="178"/>
      <c r="N266" s="5"/>
      <c r="O266" s="5"/>
      <c r="P266" s="5"/>
      <c r="Q266" s="5"/>
      <c r="R266" s="5"/>
      <c r="S266" s="5"/>
      <c r="T266" s="5"/>
      <c r="U266" s="5"/>
      <c r="V266" s="5"/>
      <c r="W266" s="5"/>
      <c r="X266" s="5"/>
      <c r="Y266" s="5"/>
      <c r="Z266" s="5"/>
      <c r="AA266" s="5"/>
      <c r="AB266" s="5"/>
      <c r="AC266" s="5"/>
      <c r="AD266" s="4"/>
      <c r="AE266" s="5"/>
    </row>
    <row r="267" spans="1:31" ht="15.75" customHeight="1">
      <c r="A267" s="178"/>
      <c r="B267" s="81" t="s">
        <v>53</v>
      </c>
      <c r="C267" s="58"/>
      <c r="D267" s="59">
        <v>0</v>
      </c>
      <c r="E267" s="59">
        <v>0</v>
      </c>
      <c r="F267" s="59">
        <v>0</v>
      </c>
      <c r="G267" s="59">
        <v>0</v>
      </c>
      <c r="H267" s="59">
        <v>0</v>
      </c>
      <c r="I267" s="59">
        <v>0</v>
      </c>
      <c r="J267" s="59">
        <v>0</v>
      </c>
      <c r="K267" s="59">
        <v>1</v>
      </c>
      <c r="L267" s="59">
        <v>1</v>
      </c>
      <c r="M267" s="178"/>
      <c r="N267" s="5"/>
      <c r="O267" s="5"/>
      <c r="P267" s="5"/>
      <c r="Q267" s="5"/>
      <c r="R267" s="5"/>
      <c r="S267" s="5"/>
      <c r="T267" s="5"/>
      <c r="U267" s="5"/>
      <c r="V267" s="5"/>
      <c r="W267" s="5"/>
      <c r="X267" s="5"/>
      <c r="Y267" s="5"/>
      <c r="Z267" s="5"/>
      <c r="AA267" s="5"/>
      <c r="AB267" s="5"/>
      <c r="AC267" s="5"/>
      <c r="AD267" s="4"/>
      <c r="AE267" s="5"/>
    </row>
    <row r="268" spans="1:31" ht="15.75" customHeight="1">
      <c r="A268" s="178"/>
      <c r="B268" s="174" t="s">
        <v>235</v>
      </c>
      <c r="C268" s="175"/>
      <c r="D268" s="12" t="s">
        <v>5</v>
      </c>
      <c r="E268" s="12">
        <v>2017</v>
      </c>
      <c r="F268" s="12">
        <v>2018</v>
      </c>
      <c r="G268" s="12">
        <v>2019</v>
      </c>
      <c r="H268" s="12">
        <v>2020</v>
      </c>
      <c r="I268" s="12">
        <v>2021</v>
      </c>
      <c r="J268" s="12">
        <v>2022</v>
      </c>
      <c r="K268" s="12">
        <v>2023</v>
      </c>
      <c r="L268" s="80" t="s">
        <v>114</v>
      </c>
      <c r="M268" s="178"/>
      <c r="N268" s="5"/>
      <c r="O268" s="5"/>
      <c r="P268" s="5"/>
      <c r="Q268" s="5"/>
      <c r="R268" s="5"/>
      <c r="S268" s="5"/>
      <c r="T268" s="5"/>
      <c r="U268" s="5"/>
      <c r="V268" s="5"/>
      <c r="W268" s="5"/>
      <c r="X268" s="5"/>
      <c r="Y268" s="5"/>
      <c r="Z268" s="5"/>
      <c r="AA268" s="5"/>
      <c r="AB268" s="5"/>
      <c r="AC268" s="5"/>
      <c r="AD268" s="5"/>
      <c r="AE268" s="5"/>
    </row>
    <row r="269" spans="1:31" ht="15.75" customHeight="1">
      <c r="A269" s="178"/>
      <c r="B269" s="108"/>
      <c r="C269" s="105" t="s">
        <v>7</v>
      </c>
      <c r="D269" s="28">
        <v>0</v>
      </c>
      <c r="E269" s="28">
        <v>1</v>
      </c>
      <c r="F269" s="28">
        <v>2</v>
      </c>
      <c r="G269" s="28">
        <v>2</v>
      </c>
      <c r="H269" s="28">
        <v>5</v>
      </c>
      <c r="I269" s="28">
        <v>5</v>
      </c>
      <c r="J269" s="28">
        <v>5</v>
      </c>
      <c r="K269" s="28">
        <v>6</v>
      </c>
      <c r="L269" s="28">
        <v>6</v>
      </c>
      <c r="M269" s="178"/>
      <c r="N269" s="18"/>
      <c r="O269" s="18"/>
      <c r="P269" s="18"/>
      <c r="Q269" s="18"/>
      <c r="R269" s="18"/>
      <c r="S269" s="18"/>
      <c r="T269" s="18"/>
      <c r="U269" s="18"/>
      <c r="V269" s="18"/>
      <c r="W269" s="18"/>
      <c r="X269" s="18"/>
      <c r="Y269" s="18"/>
      <c r="Z269" s="18"/>
      <c r="AA269" s="18"/>
      <c r="AB269" s="18"/>
      <c r="AC269" s="18"/>
      <c r="AD269" s="18"/>
      <c r="AE269" s="18"/>
    </row>
    <row r="270" spans="1:31" ht="15.75" customHeight="1">
      <c r="A270" s="178"/>
      <c r="B270" s="171" t="s">
        <v>236</v>
      </c>
      <c r="C270" s="19" t="s">
        <v>18</v>
      </c>
      <c r="D270" s="23">
        <v>0</v>
      </c>
      <c r="E270" s="23">
        <v>1</v>
      </c>
      <c r="F270" s="23">
        <v>2</v>
      </c>
      <c r="G270" s="23">
        <v>2</v>
      </c>
      <c r="H270" s="23">
        <v>4</v>
      </c>
      <c r="I270" s="23">
        <v>4</v>
      </c>
      <c r="J270" s="23">
        <v>5</v>
      </c>
      <c r="K270" s="23">
        <v>5</v>
      </c>
      <c r="L270" s="23">
        <v>5</v>
      </c>
      <c r="M270" s="178"/>
      <c r="N270" s="5"/>
      <c r="O270" s="5"/>
      <c r="P270" s="5"/>
      <c r="Q270" s="5"/>
      <c r="R270" s="5"/>
      <c r="S270" s="5"/>
      <c r="T270" s="5"/>
      <c r="U270" s="5"/>
      <c r="V270" s="5"/>
      <c r="W270" s="5"/>
      <c r="X270" s="5"/>
      <c r="Y270" s="5"/>
      <c r="Z270" s="5"/>
      <c r="AA270" s="5"/>
      <c r="AB270" s="5"/>
      <c r="AC270" s="5"/>
      <c r="AD270" s="5"/>
      <c r="AE270" s="5"/>
    </row>
    <row r="271" spans="1:31" ht="72">
      <c r="A271" s="178"/>
      <c r="B271" s="172"/>
      <c r="C271" s="19" t="s">
        <v>28</v>
      </c>
      <c r="D271" s="34">
        <v>0</v>
      </c>
      <c r="E271" s="23" t="s">
        <v>237</v>
      </c>
      <c r="F271" s="23" t="s">
        <v>238</v>
      </c>
      <c r="G271" s="23">
        <v>3</v>
      </c>
      <c r="H271" s="23">
        <v>0</v>
      </c>
      <c r="I271" s="23">
        <v>0</v>
      </c>
      <c r="J271" s="23">
        <v>0</v>
      </c>
      <c r="K271" s="23">
        <v>0</v>
      </c>
      <c r="L271" s="23">
        <v>0</v>
      </c>
      <c r="M271" s="178"/>
      <c r="N271" s="5"/>
      <c r="O271" s="5"/>
      <c r="P271" s="5"/>
      <c r="Q271" s="5"/>
      <c r="R271" s="5"/>
      <c r="S271" s="5"/>
      <c r="T271" s="5"/>
      <c r="U271" s="5"/>
      <c r="V271" s="5"/>
      <c r="W271" s="5"/>
      <c r="X271" s="5"/>
      <c r="Y271" s="5"/>
      <c r="Z271" s="5"/>
      <c r="AA271" s="5"/>
      <c r="AB271" s="5"/>
      <c r="AC271" s="5"/>
      <c r="AD271" s="5"/>
      <c r="AE271" s="5"/>
    </row>
    <row r="272" spans="1:31" ht="15.75" customHeight="1">
      <c r="A272" s="178"/>
      <c r="B272" s="172"/>
      <c r="C272" s="182" t="s">
        <v>32</v>
      </c>
      <c r="D272" s="183"/>
      <c r="E272" s="183"/>
      <c r="F272" s="183"/>
      <c r="G272" s="183"/>
      <c r="H272" s="183"/>
      <c r="I272" s="183"/>
      <c r="J272" s="183"/>
      <c r="K272" s="183"/>
      <c r="L272" s="188"/>
      <c r="M272" s="178"/>
      <c r="N272" s="5"/>
      <c r="O272" s="5"/>
      <c r="P272" s="5"/>
      <c r="Q272" s="5"/>
      <c r="R272" s="5"/>
      <c r="S272" s="5"/>
      <c r="T272" s="5"/>
      <c r="U272" s="5"/>
      <c r="V272" s="5"/>
      <c r="W272" s="5"/>
      <c r="X272" s="5"/>
      <c r="Y272" s="5"/>
      <c r="Z272" s="5"/>
      <c r="AA272" s="5"/>
      <c r="AB272" s="5"/>
      <c r="AC272" s="5"/>
      <c r="AD272" s="5"/>
      <c r="AE272" s="5"/>
    </row>
    <row r="273" spans="1:31" ht="15.75" customHeight="1">
      <c r="A273" s="178"/>
      <c r="B273" s="173"/>
      <c r="C273" s="185"/>
      <c r="D273" s="183"/>
      <c r="E273" s="183"/>
      <c r="F273" s="183"/>
      <c r="G273" s="183"/>
      <c r="H273" s="183"/>
      <c r="I273" s="183"/>
      <c r="J273" s="183"/>
      <c r="K273" s="183"/>
      <c r="L273" s="188"/>
      <c r="M273" s="178"/>
      <c r="N273" s="5"/>
      <c r="O273" s="5"/>
      <c r="P273" s="5"/>
      <c r="Q273" s="5"/>
      <c r="R273" s="5"/>
      <c r="S273" s="5"/>
      <c r="T273" s="5"/>
      <c r="U273" s="5"/>
      <c r="V273" s="5"/>
      <c r="W273" s="5"/>
      <c r="X273" s="5"/>
      <c r="Y273" s="5"/>
      <c r="Z273" s="5"/>
      <c r="AA273" s="5"/>
      <c r="AB273" s="5"/>
      <c r="AC273" s="5"/>
      <c r="AD273" s="5"/>
      <c r="AE273" s="5"/>
    </row>
    <row r="274" spans="1:31" ht="15.75" customHeight="1">
      <c r="A274" s="178"/>
      <c r="B274" s="81" t="s">
        <v>49</v>
      </c>
      <c r="C274" s="58"/>
      <c r="D274" s="58">
        <v>0</v>
      </c>
      <c r="E274" s="58">
        <v>0</v>
      </c>
      <c r="F274" s="58">
        <v>1</v>
      </c>
      <c r="G274" s="58">
        <v>1</v>
      </c>
      <c r="H274" s="58">
        <v>1</v>
      </c>
      <c r="I274" s="58">
        <v>1</v>
      </c>
      <c r="J274" s="58">
        <v>1</v>
      </c>
      <c r="K274" s="58">
        <v>1</v>
      </c>
      <c r="L274" s="58">
        <v>1</v>
      </c>
      <c r="M274" s="178"/>
      <c r="N274" s="5"/>
      <c r="O274" s="5"/>
      <c r="P274" s="5"/>
      <c r="Q274" s="5"/>
      <c r="R274" s="5"/>
      <c r="S274" s="5"/>
      <c r="T274" s="5"/>
      <c r="U274" s="5"/>
      <c r="V274" s="5"/>
      <c r="W274" s="5"/>
      <c r="X274" s="5"/>
      <c r="Y274" s="5"/>
      <c r="Z274" s="5"/>
      <c r="AA274" s="5"/>
      <c r="AB274" s="5"/>
      <c r="AC274" s="5"/>
      <c r="AD274" s="4"/>
      <c r="AE274" s="5"/>
    </row>
    <row r="275" spans="1:31" ht="15.75" customHeight="1">
      <c r="A275" s="178"/>
      <c r="B275" s="81" t="s">
        <v>50</v>
      </c>
      <c r="C275" s="58"/>
      <c r="D275" s="58">
        <v>0</v>
      </c>
      <c r="E275" s="58">
        <v>1</v>
      </c>
      <c r="F275" s="58">
        <v>1</v>
      </c>
      <c r="G275" s="58">
        <v>1</v>
      </c>
      <c r="H275" s="58">
        <v>1</v>
      </c>
      <c r="I275" s="58">
        <v>1</v>
      </c>
      <c r="J275" s="58">
        <v>1</v>
      </c>
      <c r="K275" s="58">
        <v>1</v>
      </c>
      <c r="L275" s="58">
        <v>1</v>
      </c>
      <c r="M275" s="178"/>
      <c r="N275" s="5"/>
      <c r="O275" s="5"/>
      <c r="P275" s="5"/>
      <c r="Q275" s="5"/>
      <c r="R275" s="5"/>
      <c r="S275" s="5"/>
      <c r="T275" s="5"/>
      <c r="U275" s="5"/>
      <c r="V275" s="5"/>
      <c r="W275" s="5"/>
      <c r="X275" s="5"/>
      <c r="Y275" s="5"/>
      <c r="Z275" s="5"/>
      <c r="AA275" s="5"/>
      <c r="AB275" s="5"/>
      <c r="AC275" s="5"/>
      <c r="AD275" s="4"/>
      <c r="AE275" s="5"/>
    </row>
    <row r="276" spans="1:31" ht="15.75" customHeight="1">
      <c r="A276" s="178"/>
      <c r="B276" s="81" t="s">
        <v>51</v>
      </c>
      <c r="C276" s="58"/>
      <c r="D276" s="58">
        <v>0</v>
      </c>
      <c r="E276" s="58">
        <v>0</v>
      </c>
      <c r="F276" s="58">
        <v>0</v>
      </c>
      <c r="G276" s="58">
        <v>0</v>
      </c>
      <c r="H276" s="58">
        <v>1</v>
      </c>
      <c r="I276" s="58">
        <v>1</v>
      </c>
      <c r="J276" s="58">
        <v>1</v>
      </c>
      <c r="K276" s="58">
        <v>1</v>
      </c>
      <c r="L276" s="58">
        <v>1</v>
      </c>
      <c r="M276" s="178"/>
      <c r="N276" s="5"/>
      <c r="O276" s="5"/>
      <c r="P276" s="5"/>
      <c r="Q276" s="5"/>
      <c r="R276" s="5"/>
      <c r="S276" s="5"/>
      <c r="T276" s="5"/>
      <c r="U276" s="5"/>
      <c r="V276" s="5"/>
      <c r="W276" s="5"/>
      <c r="X276" s="5"/>
      <c r="Y276" s="5"/>
      <c r="Z276" s="5"/>
      <c r="AA276" s="5"/>
      <c r="AB276" s="5"/>
      <c r="AC276" s="5"/>
      <c r="AD276" s="4"/>
      <c r="AE276" s="5"/>
    </row>
    <row r="277" spans="1:31" ht="15.75" customHeight="1">
      <c r="A277" s="178"/>
      <c r="B277" s="81" t="s">
        <v>52</v>
      </c>
      <c r="C277" s="58"/>
      <c r="D277" s="58">
        <v>0</v>
      </c>
      <c r="E277" s="58">
        <v>0</v>
      </c>
      <c r="F277" s="58">
        <v>0</v>
      </c>
      <c r="G277" s="58">
        <v>0</v>
      </c>
      <c r="H277" s="58">
        <v>0</v>
      </c>
      <c r="I277" s="58">
        <v>0</v>
      </c>
      <c r="J277" s="58">
        <v>1</v>
      </c>
      <c r="K277" s="58">
        <v>1</v>
      </c>
      <c r="L277" s="58">
        <v>1</v>
      </c>
      <c r="M277" s="178"/>
      <c r="N277" s="5"/>
      <c r="O277" s="5"/>
      <c r="P277" s="5"/>
      <c r="Q277" s="5"/>
      <c r="R277" s="5"/>
      <c r="S277" s="5"/>
      <c r="T277" s="5"/>
      <c r="U277" s="5"/>
      <c r="V277" s="5"/>
      <c r="W277" s="5"/>
      <c r="X277" s="5"/>
      <c r="Y277" s="5"/>
      <c r="Z277" s="5"/>
      <c r="AA277" s="5"/>
      <c r="AB277" s="5"/>
      <c r="AC277" s="5"/>
      <c r="AD277" s="4"/>
      <c r="AE277" s="5"/>
    </row>
    <row r="278" spans="1:31" ht="15.75" customHeight="1">
      <c r="A278" s="178"/>
      <c r="B278" s="81" t="s">
        <v>53</v>
      </c>
      <c r="C278" s="58"/>
      <c r="D278" s="58">
        <v>0</v>
      </c>
      <c r="E278" s="58">
        <v>0</v>
      </c>
      <c r="F278" s="58">
        <v>0</v>
      </c>
      <c r="G278" s="58">
        <v>1</v>
      </c>
      <c r="H278" s="58">
        <v>1</v>
      </c>
      <c r="I278" s="58">
        <v>1</v>
      </c>
      <c r="J278" s="58">
        <v>1</v>
      </c>
      <c r="K278" s="58">
        <v>1</v>
      </c>
      <c r="L278" s="58">
        <v>1</v>
      </c>
      <c r="M278" s="178"/>
      <c r="N278" s="5"/>
      <c r="O278" s="5"/>
      <c r="P278" s="5"/>
      <c r="Q278" s="5"/>
      <c r="R278" s="5"/>
      <c r="S278" s="5"/>
      <c r="T278" s="5"/>
      <c r="U278" s="5"/>
      <c r="V278" s="5"/>
      <c r="W278" s="5"/>
      <c r="X278" s="5"/>
      <c r="Y278" s="5"/>
      <c r="Z278" s="5"/>
      <c r="AA278" s="5"/>
      <c r="AB278" s="5"/>
      <c r="AC278" s="5"/>
      <c r="AD278" s="4"/>
      <c r="AE278" s="5"/>
    </row>
    <row r="279" spans="1:31" ht="15.75" customHeight="1">
      <c r="A279" s="178"/>
      <c r="B279" s="174" t="s">
        <v>239</v>
      </c>
      <c r="C279" s="175"/>
      <c r="D279" s="12" t="s">
        <v>5</v>
      </c>
      <c r="E279" s="12">
        <v>2017</v>
      </c>
      <c r="F279" s="12">
        <v>2018</v>
      </c>
      <c r="G279" s="12">
        <v>2019</v>
      </c>
      <c r="H279" s="12">
        <v>2020</v>
      </c>
      <c r="I279" s="12">
        <v>2021</v>
      </c>
      <c r="J279" s="12">
        <v>2022</v>
      </c>
      <c r="K279" s="12">
        <v>2023</v>
      </c>
      <c r="L279" s="80" t="s">
        <v>114</v>
      </c>
      <c r="M279" s="178"/>
      <c r="N279" s="5"/>
      <c r="O279" s="5"/>
      <c r="P279" s="5"/>
      <c r="Q279" s="5"/>
      <c r="R279" s="5"/>
      <c r="S279" s="5"/>
      <c r="T279" s="5"/>
      <c r="U279" s="5"/>
      <c r="V279" s="5"/>
      <c r="W279" s="5"/>
      <c r="X279" s="5"/>
      <c r="Y279" s="5"/>
      <c r="Z279" s="5"/>
      <c r="AA279" s="5"/>
      <c r="AB279" s="5"/>
      <c r="AC279" s="5"/>
      <c r="AD279" s="4"/>
      <c r="AE279" s="5"/>
    </row>
    <row r="280" spans="1:31" ht="15.75" customHeight="1">
      <c r="A280" s="178"/>
      <c r="B280" s="108"/>
      <c r="C280" s="105" t="s">
        <v>7</v>
      </c>
      <c r="D280" s="28">
        <v>1</v>
      </c>
      <c r="E280" s="28">
        <v>1</v>
      </c>
      <c r="F280" s="28">
        <v>2</v>
      </c>
      <c r="G280" s="28">
        <v>2</v>
      </c>
      <c r="H280" s="28">
        <v>3</v>
      </c>
      <c r="I280" s="28">
        <v>3</v>
      </c>
      <c r="J280" s="28">
        <v>4</v>
      </c>
      <c r="K280" s="28">
        <v>6</v>
      </c>
      <c r="L280" s="28">
        <v>6</v>
      </c>
      <c r="M280" s="178"/>
      <c r="N280" s="18"/>
      <c r="O280" s="18"/>
      <c r="P280" s="18"/>
      <c r="Q280" s="18"/>
      <c r="R280" s="18"/>
      <c r="S280" s="18"/>
      <c r="T280" s="18"/>
      <c r="U280" s="18"/>
      <c r="V280" s="18"/>
      <c r="W280" s="18"/>
      <c r="X280" s="18"/>
      <c r="Y280" s="18"/>
      <c r="Z280" s="18"/>
      <c r="AA280" s="18"/>
      <c r="AB280" s="18"/>
      <c r="AC280" s="18"/>
      <c r="AD280" s="17"/>
      <c r="AE280" s="18"/>
    </row>
    <row r="281" spans="1:31" ht="15.75" customHeight="1">
      <c r="A281" s="178"/>
      <c r="B281" s="171" t="s">
        <v>240</v>
      </c>
      <c r="C281" s="19" t="s">
        <v>18</v>
      </c>
      <c r="D281" s="23">
        <v>1</v>
      </c>
      <c r="E281" s="23">
        <v>1</v>
      </c>
      <c r="F281" s="23">
        <v>2</v>
      </c>
      <c r="G281" s="23">
        <v>2</v>
      </c>
      <c r="H281" s="23">
        <v>3</v>
      </c>
      <c r="I281" s="23">
        <v>3</v>
      </c>
      <c r="J281" s="23">
        <v>4</v>
      </c>
      <c r="K281" s="23">
        <v>5</v>
      </c>
      <c r="L281" s="23">
        <v>5</v>
      </c>
      <c r="M281" s="178"/>
      <c r="N281" s="5"/>
      <c r="O281" s="5"/>
      <c r="P281" s="5"/>
      <c r="Q281" s="5"/>
      <c r="R281" s="5"/>
      <c r="S281" s="5"/>
      <c r="T281" s="5"/>
      <c r="U281" s="5"/>
      <c r="V281" s="5"/>
      <c r="W281" s="5"/>
      <c r="X281" s="5"/>
      <c r="Y281" s="5"/>
      <c r="Z281" s="5"/>
      <c r="AA281" s="5"/>
      <c r="AB281" s="5"/>
      <c r="AC281" s="5"/>
      <c r="AD281" s="4"/>
      <c r="AE281" s="5"/>
    </row>
    <row r="282" spans="1:31" ht="15.75" customHeight="1">
      <c r="A282" s="178"/>
      <c r="B282" s="172"/>
      <c r="C282" s="19" t="s">
        <v>28</v>
      </c>
      <c r="D282" s="34">
        <v>0</v>
      </c>
      <c r="E282" s="23" t="s">
        <v>241</v>
      </c>
      <c r="F282" s="23" t="s">
        <v>242</v>
      </c>
      <c r="G282" s="23">
        <v>2</v>
      </c>
      <c r="H282" s="23">
        <v>0</v>
      </c>
      <c r="I282" s="23">
        <v>0</v>
      </c>
      <c r="J282" s="23">
        <v>0</v>
      </c>
      <c r="K282" s="23">
        <v>0</v>
      </c>
      <c r="L282" s="23">
        <v>0</v>
      </c>
      <c r="M282" s="178"/>
      <c r="N282" s="5"/>
      <c r="O282" s="5"/>
      <c r="P282" s="5"/>
      <c r="Q282" s="5"/>
      <c r="R282" s="5"/>
      <c r="S282" s="5"/>
      <c r="T282" s="5"/>
      <c r="U282" s="5"/>
      <c r="V282" s="5"/>
      <c r="W282" s="5"/>
      <c r="X282" s="5"/>
      <c r="Y282" s="5"/>
      <c r="Z282" s="5"/>
      <c r="AA282" s="5"/>
      <c r="AB282" s="5"/>
      <c r="AC282" s="5"/>
      <c r="AD282" s="4"/>
      <c r="AE282" s="5"/>
    </row>
    <row r="283" spans="1:31" ht="15.75" customHeight="1">
      <c r="A283" s="178"/>
      <c r="B283" s="172"/>
      <c r="C283" s="182" t="s">
        <v>32</v>
      </c>
      <c r="D283" s="183"/>
      <c r="E283" s="183"/>
      <c r="F283" s="183"/>
      <c r="G283" s="183"/>
      <c r="H283" s="183"/>
      <c r="I283" s="183"/>
      <c r="J283" s="183"/>
      <c r="K283" s="183"/>
      <c r="L283" s="188"/>
      <c r="M283" s="178"/>
      <c r="N283" s="5"/>
      <c r="O283" s="5"/>
      <c r="P283" s="5"/>
      <c r="Q283" s="5"/>
      <c r="R283" s="5"/>
      <c r="S283" s="5"/>
      <c r="T283" s="5"/>
      <c r="U283" s="5"/>
      <c r="V283" s="5"/>
      <c r="W283" s="5"/>
      <c r="X283" s="5"/>
      <c r="Y283" s="5"/>
      <c r="Z283" s="5"/>
      <c r="AA283" s="5"/>
      <c r="AB283" s="5"/>
      <c r="AC283" s="5"/>
      <c r="AD283" s="4"/>
      <c r="AE283" s="5"/>
    </row>
    <row r="284" spans="1:31" ht="15.75" customHeight="1">
      <c r="A284" s="178"/>
      <c r="B284" s="173"/>
      <c r="C284" s="185"/>
      <c r="D284" s="183"/>
      <c r="E284" s="183"/>
      <c r="F284" s="183"/>
      <c r="G284" s="183"/>
      <c r="H284" s="183"/>
      <c r="I284" s="183"/>
      <c r="J284" s="183"/>
      <c r="K284" s="183"/>
      <c r="L284" s="188"/>
      <c r="M284" s="178"/>
      <c r="N284" s="5"/>
      <c r="O284" s="5"/>
      <c r="P284" s="5"/>
      <c r="Q284" s="5"/>
      <c r="R284" s="5"/>
      <c r="S284" s="5"/>
      <c r="T284" s="5"/>
      <c r="U284" s="5"/>
      <c r="V284" s="5"/>
      <c r="W284" s="5"/>
      <c r="X284" s="5"/>
      <c r="Y284" s="5"/>
      <c r="Z284" s="5"/>
      <c r="AA284" s="5"/>
      <c r="AB284" s="5"/>
      <c r="AC284" s="5"/>
      <c r="AD284" s="4"/>
      <c r="AE284" s="5"/>
    </row>
    <row r="285" spans="1:31" ht="15.75" customHeight="1">
      <c r="A285" s="178"/>
      <c r="B285" s="81" t="s">
        <v>49</v>
      </c>
      <c r="C285" s="58"/>
      <c r="D285" s="59">
        <v>0</v>
      </c>
      <c r="E285" s="59">
        <v>0</v>
      </c>
      <c r="F285" s="59">
        <v>1</v>
      </c>
      <c r="G285" s="59">
        <v>1</v>
      </c>
      <c r="H285" s="59">
        <v>1</v>
      </c>
      <c r="I285" s="59">
        <v>1</v>
      </c>
      <c r="J285" s="59">
        <v>1</v>
      </c>
      <c r="K285" s="59">
        <v>1</v>
      </c>
      <c r="L285" s="59">
        <v>1</v>
      </c>
      <c r="M285" s="178"/>
      <c r="N285" s="5"/>
      <c r="O285" s="5"/>
      <c r="P285" s="5"/>
      <c r="Q285" s="5"/>
      <c r="R285" s="5"/>
      <c r="S285" s="5"/>
      <c r="T285" s="5"/>
      <c r="U285" s="5"/>
      <c r="V285" s="5"/>
      <c r="W285" s="5"/>
      <c r="X285" s="5"/>
      <c r="Y285" s="5"/>
      <c r="Z285" s="5"/>
      <c r="AA285" s="5"/>
      <c r="AB285" s="5"/>
      <c r="AC285" s="5"/>
      <c r="AD285" s="4"/>
      <c r="AE285" s="5"/>
    </row>
    <row r="286" spans="1:31" ht="15.75" customHeight="1">
      <c r="A286" s="178"/>
      <c r="B286" s="81" t="s">
        <v>50</v>
      </c>
      <c r="C286" s="58"/>
      <c r="D286" s="59">
        <v>1</v>
      </c>
      <c r="E286" s="59">
        <v>1</v>
      </c>
      <c r="F286" s="59">
        <v>1</v>
      </c>
      <c r="G286" s="59">
        <v>1</v>
      </c>
      <c r="H286" s="59">
        <v>1</v>
      </c>
      <c r="I286" s="59">
        <v>1</v>
      </c>
      <c r="J286" s="59">
        <v>1</v>
      </c>
      <c r="K286" s="59">
        <v>1</v>
      </c>
      <c r="L286" s="59">
        <v>1</v>
      </c>
      <c r="M286" s="178"/>
      <c r="N286" s="5"/>
      <c r="O286" s="5"/>
      <c r="P286" s="5"/>
      <c r="Q286" s="5"/>
      <c r="R286" s="5"/>
      <c r="S286" s="5"/>
      <c r="T286" s="5"/>
      <c r="U286" s="5"/>
      <c r="V286" s="5"/>
      <c r="W286" s="5"/>
      <c r="X286" s="5"/>
      <c r="Y286" s="5"/>
      <c r="Z286" s="5"/>
      <c r="AA286" s="5"/>
      <c r="AB286" s="5"/>
      <c r="AC286" s="5"/>
      <c r="AD286" s="4"/>
      <c r="AE286" s="5"/>
    </row>
    <row r="287" spans="1:31" ht="15.75" customHeight="1">
      <c r="A287" s="178"/>
      <c r="B287" s="81" t="s">
        <v>51</v>
      </c>
      <c r="C287" s="58"/>
      <c r="D287" s="59">
        <v>0</v>
      </c>
      <c r="E287" s="59">
        <v>0</v>
      </c>
      <c r="F287" s="59">
        <v>0</v>
      </c>
      <c r="G287" s="59">
        <v>0</v>
      </c>
      <c r="H287" s="59">
        <v>1</v>
      </c>
      <c r="I287" s="59">
        <v>1</v>
      </c>
      <c r="J287" s="59">
        <v>1</v>
      </c>
      <c r="K287" s="59">
        <v>1</v>
      </c>
      <c r="L287" s="59">
        <v>1</v>
      </c>
      <c r="M287" s="178"/>
      <c r="N287" s="5"/>
      <c r="O287" s="5"/>
      <c r="P287" s="5"/>
      <c r="Q287" s="5"/>
      <c r="R287" s="5"/>
      <c r="S287" s="5"/>
      <c r="T287" s="5"/>
      <c r="U287" s="5"/>
      <c r="V287" s="5"/>
      <c r="W287" s="5"/>
      <c r="X287" s="5"/>
      <c r="Y287" s="5"/>
      <c r="Z287" s="5"/>
      <c r="AA287" s="5"/>
      <c r="AB287" s="5"/>
      <c r="AC287" s="5"/>
      <c r="AD287" s="4"/>
      <c r="AE287" s="5"/>
    </row>
    <row r="288" spans="1:31" ht="15.75" customHeight="1">
      <c r="A288" s="178"/>
      <c r="B288" s="81" t="s">
        <v>52</v>
      </c>
      <c r="C288" s="58"/>
      <c r="D288" s="59">
        <v>0</v>
      </c>
      <c r="E288" s="59">
        <v>0</v>
      </c>
      <c r="F288" s="59">
        <v>0</v>
      </c>
      <c r="G288" s="59">
        <v>0</v>
      </c>
      <c r="H288" s="59">
        <v>0</v>
      </c>
      <c r="I288" s="59">
        <v>0</v>
      </c>
      <c r="J288" s="59">
        <v>0</v>
      </c>
      <c r="K288" s="59">
        <v>1</v>
      </c>
      <c r="L288" s="59">
        <v>1</v>
      </c>
      <c r="M288" s="178"/>
      <c r="N288" s="5"/>
      <c r="O288" s="5"/>
      <c r="P288" s="5"/>
      <c r="Q288" s="5"/>
      <c r="R288" s="5"/>
      <c r="S288" s="5"/>
      <c r="T288" s="5"/>
      <c r="U288" s="5"/>
      <c r="V288" s="5"/>
      <c r="W288" s="5"/>
      <c r="X288" s="5"/>
      <c r="Y288" s="5"/>
      <c r="Z288" s="5"/>
      <c r="AA288" s="5"/>
      <c r="AB288" s="5"/>
      <c r="AC288" s="5"/>
      <c r="AD288" s="4"/>
      <c r="AE288" s="5"/>
    </row>
    <row r="289" spans="1:31" ht="15.75" customHeight="1">
      <c r="A289" s="178"/>
      <c r="B289" s="81" t="s">
        <v>53</v>
      </c>
      <c r="C289" s="58"/>
      <c r="D289" s="59">
        <v>0</v>
      </c>
      <c r="E289" s="59">
        <v>0</v>
      </c>
      <c r="F289" s="59">
        <v>0</v>
      </c>
      <c r="G289" s="59">
        <v>0</v>
      </c>
      <c r="H289" s="59">
        <v>0</v>
      </c>
      <c r="I289" s="59">
        <v>0</v>
      </c>
      <c r="J289" s="59">
        <v>1</v>
      </c>
      <c r="K289" s="59">
        <v>1</v>
      </c>
      <c r="L289" s="59">
        <v>1</v>
      </c>
      <c r="M289" s="178"/>
      <c r="N289" s="5"/>
      <c r="O289" s="5"/>
      <c r="P289" s="5"/>
      <c r="Q289" s="5"/>
      <c r="R289" s="5"/>
      <c r="S289" s="5"/>
      <c r="T289" s="5"/>
      <c r="U289" s="5"/>
      <c r="V289" s="5"/>
      <c r="W289" s="5"/>
      <c r="X289" s="5"/>
      <c r="Y289" s="5"/>
      <c r="Z289" s="5"/>
      <c r="AA289" s="5"/>
      <c r="AB289" s="5"/>
      <c r="AC289" s="5"/>
      <c r="AD289" s="4"/>
      <c r="AE289" s="5"/>
    </row>
    <row r="290" spans="1:31" ht="15.75" customHeight="1">
      <c r="A290" s="179"/>
      <c r="B290" s="174" t="s">
        <v>243</v>
      </c>
      <c r="C290" s="175"/>
      <c r="D290" s="12" t="s">
        <v>5</v>
      </c>
      <c r="E290" s="12">
        <v>2017</v>
      </c>
      <c r="F290" s="12">
        <v>2018</v>
      </c>
      <c r="G290" s="12">
        <v>2019</v>
      </c>
      <c r="H290" s="12">
        <v>2020</v>
      </c>
      <c r="I290" s="12">
        <v>2021</v>
      </c>
      <c r="J290" s="12">
        <v>2022</v>
      </c>
      <c r="K290" s="12">
        <v>2023</v>
      </c>
      <c r="L290" s="80" t="s">
        <v>114</v>
      </c>
      <c r="M290" s="178"/>
      <c r="N290" s="5"/>
      <c r="O290" s="5"/>
      <c r="P290" s="5"/>
      <c r="Q290" s="5"/>
      <c r="R290" s="5"/>
      <c r="S290" s="5"/>
      <c r="T290" s="5"/>
      <c r="U290" s="5"/>
      <c r="V290" s="5"/>
      <c r="W290" s="5"/>
      <c r="X290" s="5"/>
      <c r="Y290" s="5"/>
      <c r="Z290" s="5"/>
      <c r="AA290" s="5"/>
      <c r="AB290" s="5"/>
      <c r="AC290" s="5"/>
      <c r="AD290" s="5"/>
      <c r="AE290" s="5"/>
    </row>
    <row r="291" spans="1:31" ht="15.75" customHeight="1">
      <c r="A291" s="107"/>
      <c r="B291" s="109"/>
      <c r="C291" s="105" t="s">
        <v>7</v>
      </c>
      <c r="D291" s="28">
        <v>0</v>
      </c>
      <c r="E291" s="28">
        <v>0</v>
      </c>
      <c r="F291" s="28">
        <v>2</v>
      </c>
      <c r="G291" s="28">
        <v>2</v>
      </c>
      <c r="H291" s="28">
        <v>5</v>
      </c>
      <c r="I291" s="28">
        <v>5</v>
      </c>
      <c r="J291" s="28">
        <v>5</v>
      </c>
      <c r="K291" s="28">
        <v>6</v>
      </c>
      <c r="L291" s="28">
        <v>6</v>
      </c>
      <c r="M291" s="178"/>
      <c r="N291" s="18"/>
      <c r="O291" s="18"/>
      <c r="P291" s="18"/>
      <c r="Q291" s="18"/>
      <c r="R291" s="18"/>
      <c r="S291" s="18"/>
      <c r="T291" s="18"/>
      <c r="U291" s="18"/>
      <c r="V291" s="18"/>
      <c r="W291" s="18"/>
      <c r="X291" s="18"/>
      <c r="Y291" s="18"/>
      <c r="Z291" s="18"/>
      <c r="AA291" s="18"/>
      <c r="AB291" s="18"/>
      <c r="AC291" s="18"/>
      <c r="AD291" s="18"/>
      <c r="AE291" s="18"/>
    </row>
    <row r="292" spans="1:31" ht="15.75" customHeight="1">
      <c r="A292" s="10" t="s">
        <v>148</v>
      </c>
      <c r="B292" s="176" t="s">
        <v>244</v>
      </c>
      <c r="C292" s="19" t="s">
        <v>18</v>
      </c>
      <c r="D292" s="23">
        <v>0</v>
      </c>
      <c r="E292" s="23">
        <v>0</v>
      </c>
      <c r="F292" s="23">
        <v>2</v>
      </c>
      <c r="G292" s="23">
        <v>2</v>
      </c>
      <c r="H292" s="23">
        <v>4</v>
      </c>
      <c r="I292" s="23">
        <v>4</v>
      </c>
      <c r="J292" s="23">
        <v>5</v>
      </c>
      <c r="K292" s="23">
        <v>5</v>
      </c>
      <c r="L292" s="23">
        <v>5</v>
      </c>
      <c r="M292" s="178"/>
      <c r="N292" s="5"/>
      <c r="O292" s="5"/>
      <c r="P292" s="5"/>
      <c r="Q292" s="5"/>
      <c r="R292" s="5"/>
      <c r="S292" s="5"/>
      <c r="T292" s="5"/>
      <c r="U292" s="5"/>
      <c r="V292" s="5"/>
      <c r="W292" s="5"/>
      <c r="X292" s="5"/>
      <c r="Y292" s="5"/>
      <c r="Z292" s="5"/>
      <c r="AA292" s="5"/>
      <c r="AB292" s="5"/>
      <c r="AC292" s="5"/>
      <c r="AD292" s="5"/>
      <c r="AE292" s="5"/>
    </row>
    <row r="293" spans="1:31" ht="72">
      <c r="A293" s="177">
        <v>10</v>
      </c>
      <c r="B293" s="172"/>
      <c r="C293" s="19" t="s">
        <v>28</v>
      </c>
      <c r="D293" s="34">
        <v>0</v>
      </c>
      <c r="E293" s="23" t="s">
        <v>245</v>
      </c>
      <c r="F293" s="23" t="s">
        <v>246</v>
      </c>
      <c r="G293" s="23" t="s">
        <v>247</v>
      </c>
      <c r="H293" s="23">
        <v>0</v>
      </c>
      <c r="I293" s="23">
        <v>0</v>
      </c>
      <c r="J293" s="23">
        <v>0</v>
      </c>
      <c r="K293" s="23">
        <v>0</v>
      </c>
      <c r="L293" s="23">
        <v>0</v>
      </c>
      <c r="M293" s="178"/>
      <c r="N293" s="5"/>
      <c r="O293" s="5"/>
      <c r="P293" s="5"/>
      <c r="Q293" s="5"/>
      <c r="R293" s="5"/>
      <c r="S293" s="5"/>
      <c r="T293" s="5"/>
      <c r="U293" s="5"/>
      <c r="V293" s="5"/>
      <c r="W293" s="5"/>
      <c r="X293" s="5"/>
      <c r="Y293" s="5"/>
      <c r="Z293" s="5"/>
      <c r="AA293" s="5"/>
      <c r="AB293" s="5"/>
      <c r="AC293" s="5"/>
      <c r="AD293" s="5"/>
      <c r="AE293" s="5"/>
    </row>
    <row r="294" spans="1:31" ht="15.75" customHeight="1">
      <c r="A294" s="178"/>
      <c r="B294" s="172"/>
      <c r="C294" s="182" t="s">
        <v>32</v>
      </c>
      <c r="D294" s="183"/>
      <c r="E294" s="183"/>
      <c r="F294" s="183"/>
      <c r="G294" s="183"/>
      <c r="H294" s="183"/>
      <c r="I294" s="183"/>
      <c r="J294" s="183"/>
      <c r="K294" s="183"/>
      <c r="L294" s="188"/>
      <c r="M294" s="178"/>
      <c r="N294" s="5"/>
      <c r="O294" s="5"/>
      <c r="P294" s="5"/>
      <c r="Q294" s="5"/>
      <c r="R294" s="5"/>
      <c r="S294" s="5"/>
      <c r="T294" s="5"/>
      <c r="U294" s="5"/>
      <c r="V294" s="5"/>
      <c r="W294" s="5"/>
      <c r="X294" s="5"/>
      <c r="Y294" s="5"/>
      <c r="Z294" s="5"/>
      <c r="AA294" s="5"/>
      <c r="AB294" s="5"/>
      <c r="AC294" s="5"/>
      <c r="AD294" s="5"/>
      <c r="AE294" s="5"/>
    </row>
    <row r="295" spans="1:31" ht="15.75" customHeight="1">
      <c r="A295" s="178"/>
      <c r="B295" s="173"/>
      <c r="C295" s="185"/>
      <c r="D295" s="183"/>
      <c r="E295" s="183"/>
      <c r="F295" s="183"/>
      <c r="G295" s="183"/>
      <c r="H295" s="183"/>
      <c r="I295" s="183"/>
      <c r="J295" s="183"/>
      <c r="K295" s="183"/>
      <c r="L295" s="188"/>
      <c r="M295" s="178"/>
      <c r="N295" s="5"/>
      <c r="O295" s="5"/>
      <c r="P295" s="5"/>
      <c r="Q295" s="5"/>
      <c r="R295" s="5"/>
      <c r="S295" s="5"/>
      <c r="T295" s="5"/>
      <c r="U295" s="5"/>
      <c r="V295" s="5"/>
      <c r="W295" s="5"/>
      <c r="X295" s="5"/>
      <c r="Y295" s="5"/>
      <c r="Z295" s="5"/>
      <c r="AA295" s="5"/>
      <c r="AB295" s="5"/>
      <c r="AC295" s="5"/>
      <c r="AD295" s="5"/>
      <c r="AE295" s="5"/>
    </row>
    <row r="296" spans="1:31" ht="15.75" customHeight="1">
      <c r="A296" s="178"/>
      <c r="B296" s="81" t="s">
        <v>49</v>
      </c>
      <c r="C296" s="58"/>
      <c r="D296" s="59">
        <v>0</v>
      </c>
      <c r="E296" s="59">
        <v>0</v>
      </c>
      <c r="F296" s="59">
        <v>0</v>
      </c>
      <c r="G296" s="59">
        <v>1</v>
      </c>
      <c r="H296" s="59">
        <v>1</v>
      </c>
      <c r="I296" s="59">
        <v>1</v>
      </c>
      <c r="J296" s="59">
        <v>1</v>
      </c>
      <c r="K296" s="59">
        <v>1</v>
      </c>
      <c r="L296" s="59">
        <v>1</v>
      </c>
      <c r="M296" s="178"/>
      <c r="N296" s="5"/>
      <c r="O296" s="5"/>
      <c r="P296" s="5"/>
      <c r="Q296" s="5"/>
      <c r="R296" s="5"/>
      <c r="S296" s="5"/>
      <c r="T296" s="5"/>
      <c r="U296" s="5"/>
      <c r="V296" s="5"/>
      <c r="W296" s="5"/>
      <c r="X296" s="5"/>
      <c r="Y296" s="5"/>
      <c r="Z296" s="5"/>
      <c r="AA296" s="5"/>
      <c r="AB296" s="5"/>
      <c r="AC296" s="5"/>
      <c r="AD296" s="4"/>
      <c r="AE296" s="5"/>
    </row>
    <row r="297" spans="1:31" ht="15.75" customHeight="1">
      <c r="A297" s="178"/>
      <c r="B297" s="81" t="s">
        <v>50</v>
      </c>
      <c r="C297" s="58"/>
      <c r="D297" s="59">
        <v>0</v>
      </c>
      <c r="E297" s="59">
        <v>0</v>
      </c>
      <c r="F297" s="59">
        <v>2</v>
      </c>
      <c r="G297" s="59">
        <v>2</v>
      </c>
      <c r="H297" s="59">
        <v>1</v>
      </c>
      <c r="I297" s="59">
        <v>1</v>
      </c>
      <c r="J297" s="59">
        <v>1</v>
      </c>
      <c r="K297" s="59">
        <v>1</v>
      </c>
      <c r="L297" s="59">
        <v>1</v>
      </c>
      <c r="M297" s="178"/>
      <c r="N297" s="5"/>
      <c r="O297" s="5"/>
      <c r="P297" s="5"/>
      <c r="Q297" s="5"/>
      <c r="R297" s="5"/>
      <c r="S297" s="5"/>
      <c r="T297" s="5"/>
      <c r="U297" s="5"/>
      <c r="V297" s="5"/>
      <c r="W297" s="5"/>
      <c r="X297" s="5"/>
      <c r="Y297" s="5"/>
      <c r="Z297" s="5"/>
      <c r="AA297" s="5"/>
      <c r="AB297" s="5"/>
      <c r="AC297" s="5"/>
      <c r="AD297" s="4"/>
      <c r="AE297" s="5"/>
    </row>
    <row r="298" spans="1:31" ht="15.75" customHeight="1">
      <c r="A298" s="178"/>
      <c r="B298" s="81" t="s">
        <v>51</v>
      </c>
      <c r="C298" s="58"/>
      <c r="D298" s="59">
        <v>0</v>
      </c>
      <c r="E298" s="59">
        <v>0</v>
      </c>
      <c r="F298" s="59">
        <v>0</v>
      </c>
      <c r="G298" s="59">
        <v>0</v>
      </c>
      <c r="H298" s="59">
        <v>1</v>
      </c>
      <c r="I298" s="59">
        <v>1</v>
      </c>
      <c r="J298" s="59">
        <v>1</v>
      </c>
      <c r="K298" s="59">
        <v>1</v>
      </c>
      <c r="L298" s="59">
        <v>1</v>
      </c>
      <c r="M298" s="178"/>
      <c r="N298" s="5"/>
      <c r="O298" s="5"/>
      <c r="P298" s="5"/>
      <c r="Q298" s="5"/>
      <c r="R298" s="5"/>
      <c r="S298" s="5"/>
      <c r="T298" s="5"/>
      <c r="U298" s="5"/>
      <c r="V298" s="5"/>
      <c r="W298" s="5"/>
      <c r="X298" s="5"/>
      <c r="Y298" s="5"/>
      <c r="Z298" s="5"/>
      <c r="AA298" s="5"/>
      <c r="AB298" s="5"/>
      <c r="AC298" s="5"/>
      <c r="AD298" s="4"/>
      <c r="AE298" s="5"/>
    </row>
    <row r="299" spans="1:31" ht="15.75" customHeight="1">
      <c r="A299" s="178"/>
      <c r="B299" s="81" t="s">
        <v>52</v>
      </c>
      <c r="C299" s="58"/>
      <c r="D299" s="59">
        <v>0</v>
      </c>
      <c r="E299" s="59">
        <v>0</v>
      </c>
      <c r="F299" s="59">
        <v>0</v>
      </c>
      <c r="G299" s="59">
        <v>0</v>
      </c>
      <c r="H299" s="59">
        <v>0</v>
      </c>
      <c r="I299" s="59">
        <v>0</v>
      </c>
      <c r="J299" s="59">
        <v>1</v>
      </c>
      <c r="K299" s="59">
        <v>1</v>
      </c>
      <c r="L299" s="59">
        <v>1</v>
      </c>
      <c r="M299" s="178"/>
      <c r="N299" s="5"/>
      <c r="O299" s="5"/>
      <c r="P299" s="5"/>
      <c r="Q299" s="5"/>
      <c r="R299" s="5"/>
      <c r="S299" s="5"/>
      <c r="T299" s="5"/>
      <c r="U299" s="5"/>
      <c r="V299" s="5"/>
      <c r="W299" s="5"/>
      <c r="X299" s="5"/>
      <c r="Y299" s="5"/>
      <c r="Z299" s="5"/>
      <c r="AA299" s="5"/>
      <c r="AB299" s="5"/>
      <c r="AC299" s="5"/>
      <c r="AD299" s="4"/>
      <c r="AE299" s="5"/>
    </row>
    <row r="300" spans="1:31" ht="15.75" customHeight="1">
      <c r="A300" s="179"/>
      <c r="B300" s="81" t="s">
        <v>53</v>
      </c>
      <c r="C300" s="58"/>
      <c r="D300" s="59">
        <v>0</v>
      </c>
      <c r="E300" s="59">
        <v>0</v>
      </c>
      <c r="F300" s="59">
        <v>0</v>
      </c>
      <c r="G300" s="59">
        <v>0</v>
      </c>
      <c r="H300" s="59">
        <v>1</v>
      </c>
      <c r="I300" s="59">
        <v>1</v>
      </c>
      <c r="J300" s="59">
        <v>1</v>
      </c>
      <c r="K300" s="59">
        <v>1</v>
      </c>
      <c r="L300" s="59">
        <v>1</v>
      </c>
      <c r="M300" s="179"/>
      <c r="N300" s="5"/>
      <c r="O300" s="5"/>
      <c r="P300" s="5"/>
      <c r="Q300" s="5"/>
      <c r="R300" s="5"/>
      <c r="S300" s="5"/>
      <c r="T300" s="5"/>
      <c r="U300" s="5"/>
      <c r="V300" s="5"/>
      <c r="W300" s="5"/>
      <c r="X300" s="5"/>
      <c r="Y300" s="5"/>
      <c r="Z300" s="5"/>
      <c r="AA300" s="5"/>
      <c r="AB300" s="5"/>
      <c r="AC300" s="5"/>
      <c r="AD300" s="4"/>
      <c r="AE300" s="5"/>
    </row>
    <row r="301" spans="1:31" ht="15.75" customHeight="1">
      <c r="A301" s="5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164"/>
      <c r="AE301" s="164"/>
    </row>
    <row r="302" spans="1:31" ht="15.75" customHeight="1">
      <c r="A302" s="5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164"/>
      <c r="AE302" s="164"/>
    </row>
    <row r="303" spans="1:31" ht="15.75" customHeight="1">
      <c r="A303" s="5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164"/>
      <c r="AE303" s="164"/>
    </row>
    <row r="304" spans="1:31" ht="15.75" customHeight="1">
      <c r="A304" s="5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164"/>
      <c r="AE304" s="164"/>
    </row>
    <row r="305" spans="1:29" ht="15.75" customHeight="1">
      <c r="A305" s="5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c r="A306" s="5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c r="A307" s="5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c r="A308" s="5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c r="A309" s="5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c r="A310" s="5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c r="A311" s="5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c r="A312" s="5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c r="A313" s="5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c r="A314" s="5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c r="A315" s="5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c r="A316" s="5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c r="A317" s="5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c r="A318" s="5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c r="A319" s="5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c r="A320" s="5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c r="A321" s="5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c r="A322" s="5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c r="A323" s="5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c r="A324" s="5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c r="A325" s="5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c r="A326" s="5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c r="A327" s="5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c r="A328" s="5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c r="A329" s="5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c r="A330" s="5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c r="A331" s="5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c r="A332" s="5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c r="A333" s="5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c r="A334" s="5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c r="A335" s="5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c r="A336" s="5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c r="A337" s="5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c r="A338" s="5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c r="A339" s="5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c r="A340" s="5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c r="A341" s="5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c r="A342" s="5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c r="A343" s="5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c r="A344" s="5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c r="A345" s="5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c r="A346" s="5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c r="A347" s="5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c r="A348" s="5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c r="A349" s="5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c r="A350" s="5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c r="A351" s="5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c r="A352" s="5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c r="A353" s="5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c r="A354" s="5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c r="A355" s="5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c r="A356" s="5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c r="A357" s="5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c r="A358" s="5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c r="A359" s="5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c r="A360" s="5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c r="A361" s="5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c r="A362" s="5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c r="A363" s="5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c r="A364" s="5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c r="A365" s="5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c r="A366" s="5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c r="A367" s="5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c r="A368" s="5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c r="A369" s="5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c r="A370" s="5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c r="A371" s="5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c r="A372" s="5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c r="A373" s="5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c r="A374" s="5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c r="A375" s="5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c r="A376" s="5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c r="A377" s="5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c r="A378" s="5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c r="A379" s="5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c r="A380" s="5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c r="A381" s="5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c r="A382" s="5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c r="A383" s="5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c r="A384" s="5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c r="A385" s="5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c r="A386" s="5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c r="A387" s="5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c r="A388" s="5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c r="A389" s="5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c r="A390" s="5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c r="A391" s="5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c r="A392" s="5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c r="A393" s="5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c r="A394" s="5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c r="A395" s="5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c r="A396" s="5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c r="A397" s="5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c r="A398" s="5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c r="A399" s="5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c r="A400" s="5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c r="A401" s="5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c r="A402" s="5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c r="A403" s="5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c r="A404" s="5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c r="A405" s="5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c r="A406" s="5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c r="A407" s="5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c r="A408" s="5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c r="A409" s="5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c r="A410" s="5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c r="A411" s="5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c r="A412" s="5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c r="A413" s="5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c r="A414" s="5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c r="A415" s="5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c r="A416" s="5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c r="A417" s="5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c r="A418" s="5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c r="A419" s="5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c r="A420" s="5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c r="A421" s="5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c r="A422" s="5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c r="A423" s="5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c r="A424" s="5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c r="A425" s="5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c r="A426" s="5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c r="A427" s="5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c r="A428" s="5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c r="A429" s="5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c r="A430" s="5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c r="A431" s="5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c r="A432" s="5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c r="A433" s="5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c r="A434" s="5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c r="A435" s="5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c r="A436" s="5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c r="A437" s="5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c r="A438" s="5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c r="A439" s="5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c r="A440" s="5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c r="A441" s="5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c r="A442" s="5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c r="A443" s="5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c r="A444" s="5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c r="A445" s="5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c r="A446" s="5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c r="A447" s="5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c r="A448" s="5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c r="A449" s="5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c r="A450" s="5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c r="A451" s="5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c r="A452" s="5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c r="A453" s="5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c r="A454" s="5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c r="A455" s="5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c r="A456" s="5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c r="A457" s="5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c r="A458" s="5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c r="A459" s="5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c r="A460" s="5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c r="A461" s="5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c r="A462" s="5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c r="A463" s="5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c r="A464" s="5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c r="A465" s="5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c r="A466" s="5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c r="A467" s="5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c r="A468" s="5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c r="A469" s="5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c r="A470" s="5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c r="A471" s="5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c r="A472" s="5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c r="A473" s="5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c r="A474" s="5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c r="A475" s="5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c r="A476" s="5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c r="A477" s="5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c r="A478" s="5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c r="A479" s="5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c r="A480" s="5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c r="A481" s="5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c r="A482" s="5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c r="A483" s="5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c r="A484" s="5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c r="A485" s="5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c r="A486" s="5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c r="A487" s="5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c r="A488" s="5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c r="A489" s="5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c r="A490" s="5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c r="A491" s="5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c r="A492" s="5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c r="A493" s="5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c r="A494" s="5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c r="A495" s="5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c r="A496" s="5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c r="A497" s="5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c r="A498" s="5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c r="A499" s="5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row>
    <row r="500" spans="1:29" ht="15.75" customHeight="1">
      <c r="A500" s="5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row>
    <row r="501" spans="1:29" ht="15.75" customHeight="1">
      <c r="A501" s="55"/>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row>
    <row r="502" spans="1:29" ht="15.75" customHeight="1">
      <c r="A502" s="55"/>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row>
    <row r="503" spans="1:29" ht="15.75" customHeight="1">
      <c r="A503" s="55"/>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row>
    <row r="504" spans="1:29" ht="15.75" customHeight="1">
      <c r="A504" s="55"/>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row>
    <row r="505" spans="1:29" ht="15.75" customHeight="1">
      <c r="A505" s="55"/>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row>
    <row r="506" spans="1:29" ht="15.75" customHeight="1">
      <c r="A506" s="55"/>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row>
    <row r="507" spans="1:29" ht="15.75" customHeight="1">
      <c r="A507" s="55"/>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row>
    <row r="508" spans="1:29" ht="15.75" customHeight="1">
      <c r="A508" s="55"/>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row>
    <row r="509" spans="1:29" ht="15.75" customHeight="1">
      <c r="A509" s="55"/>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row>
    <row r="510" spans="1:29" ht="15.75" customHeight="1">
      <c r="A510" s="55"/>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row>
    <row r="511" spans="1:29" ht="15.75" customHeight="1">
      <c r="A511" s="55"/>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row>
    <row r="512" spans="1:29" ht="15.75" customHeight="1">
      <c r="A512" s="55"/>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row>
    <row r="513" spans="1:1" ht="15.75" customHeight="1">
      <c r="A513" s="55"/>
    </row>
    <row r="514" spans="1:1" ht="15.75" customHeight="1">
      <c r="A514" s="55"/>
    </row>
    <row r="515" spans="1:1" ht="15.75" customHeight="1">
      <c r="A515" s="55"/>
    </row>
    <row r="516" spans="1:1" ht="15.75" customHeight="1">
      <c r="A516" s="55"/>
    </row>
    <row r="517" spans="1:1" ht="15.75" customHeight="1">
      <c r="A517" s="55"/>
    </row>
    <row r="518" spans="1:1" ht="15.75" customHeight="1">
      <c r="A518" s="55"/>
    </row>
    <row r="519" spans="1:1" ht="15.75" customHeight="1">
      <c r="A519" s="55"/>
    </row>
    <row r="520" spans="1:1" ht="15.75" customHeight="1">
      <c r="A520" s="55"/>
    </row>
    <row r="521" spans="1:1" ht="15.75" customHeight="1">
      <c r="A521" s="55"/>
    </row>
    <row r="522" spans="1:1" ht="15.75" customHeight="1">
      <c r="A522" s="55"/>
    </row>
    <row r="523" spans="1:1" ht="15.75" customHeight="1">
      <c r="A523" s="55"/>
    </row>
    <row r="524" spans="1:1" ht="15.75" customHeight="1">
      <c r="A524" s="55"/>
    </row>
    <row r="525" spans="1:1" ht="15.75" customHeight="1">
      <c r="A525" s="55"/>
    </row>
    <row r="526" spans="1:1" ht="15.75" customHeight="1">
      <c r="A526" s="55"/>
    </row>
    <row r="527" spans="1:1" ht="15.75" customHeight="1">
      <c r="A527" s="55"/>
    </row>
    <row r="528" spans="1:1" ht="15.75" customHeight="1">
      <c r="A528" s="55"/>
    </row>
    <row r="529" spans="1:1" ht="15.75" customHeight="1">
      <c r="A529" s="55"/>
    </row>
    <row r="530" spans="1:1" ht="15.75" customHeight="1">
      <c r="A530" s="55"/>
    </row>
    <row r="531" spans="1:1" ht="15.75" customHeight="1">
      <c r="A531" s="55"/>
    </row>
    <row r="532" spans="1:1" ht="15.75" customHeight="1">
      <c r="A532" s="55"/>
    </row>
    <row r="533" spans="1:1" ht="15.75" customHeight="1">
      <c r="A533" s="55"/>
    </row>
    <row r="534" spans="1:1" ht="15.75" customHeight="1">
      <c r="A534" s="55"/>
    </row>
    <row r="535" spans="1:1" ht="15.75" customHeight="1">
      <c r="A535" s="55"/>
    </row>
    <row r="536" spans="1:1" ht="15.75" customHeight="1">
      <c r="A536" s="55"/>
    </row>
    <row r="537" spans="1:1" ht="15.75" customHeight="1">
      <c r="A537" s="55"/>
    </row>
    <row r="538" spans="1:1" ht="15.75" customHeight="1">
      <c r="A538" s="55"/>
    </row>
    <row r="539" spans="1:1" ht="15.75" customHeight="1">
      <c r="A539" s="55"/>
    </row>
    <row r="540" spans="1:1" ht="15.75" customHeight="1">
      <c r="A540" s="55"/>
    </row>
    <row r="541" spans="1:1" ht="15.75" customHeight="1">
      <c r="A541" s="55"/>
    </row>
    <row r="542" spans="1:1" ht="15.75" customHeight="1">
      <c r="A542" s="55"/>
    </row>
    <row r="543" spans="1:1" ht="15.75" customHeight="1">
      <c r="A543" s="55"/>
    </row>
    <row r="544" spans="1:1" ht="15.75" customHeight="1">
      <c r="A544" s="55"/>
    </row>
    <row r="545" spans="1:1" ht="15.75" customHeight="1">
      <c r="A545" s="55"/>
    </row>
    <row r="546" spans="1:1" ht="15.75" customHeight="1">
      <c r="A546" s="55"/>
    </row>
    <row r="547" spans="1:1" ht="15.75" customHeight="1">
      <c r="A547" s="55"/>
    </row>
    <row r="548" spans="1:1" ht="15.75" customHeight="1">
      <c r="A548" s="55"/>
    </row>
    <row r="549" spans="1:1" ht="15.75" customHeight="1">
      <c r="A549" s="55"/>
    </row>
    <row r="550" spans="1:1" ht="15.75" customHeight="1">
      <c r="A550" s="55"/>
    </row>
    <row r="551" spans="1:1" ht="15.75" customHeight="1">
      <c r="A551" s="55"/>
    </row>
    <row r="552" spans="1:1" ht="15.75" customHeight="1">
      <c r="A552" s="55"/>
    </row>
    <row r="553" spans="1:1" ht="15.75" customHeight="1">
      <c r="A553" s="55"/>
    </row>
    <row r="554" spans="1:1" ht="15.75" customHeight="1">
      <c r="A554" s="55"/>
    </row>
    <row r="555" spans="1:1" ht="15.75" customHeight="1">
      <c r="A555" s="55"/>
    </row>
    <row r="556" spans="1:1" ht="15.75" customHeight="1">
      <c r="A556" s="55"/>
    </row>
    <row r="557" spans="1:1" ht="15.75" customHeight="1">
      <c r="A557" s="55"/>
    </row>
    <row r="558" spans="1:1" ht="15.75" customHeight="1">
      <c r="A558" s="55"/>
    </row>
    <row r="559" spans="1:1" ht="15.75" customHeight="1">
      <c r="A559" s="55"/>
    </row>
    <row r="560" spans="1:1" ht="15.75" customHeight="1">
      <c r="A560" s="55"/>
    </row>
    <row r="561" spans="1:1" ht="15.75" customHeight="1">
      <c r="A561" s="55"/>
    </row>
    <row r="562" spans="1:1" ht="15.75" customHeight="1">
      <c r="A562" s="55"/>
    </row>
    <row r="563" spans="1:1" ht="15.75" customHeight="1">
      <c r="A563" s="55"/>
    </row>
    <row r="564" spans="1:1" ht="15.75" customHeight="1">
      <c r="A564" s="55"/>
    </row>
    <row r="565" spans="1:1" ht="15.75" customHeight="1">
      <c r="A565" s="55"/>
    </row>
    <row r="566" spans="1:1" ht="15.75" customHeight="1">
      <c r="A566" s="55"/>
    </row>
    <row r="567" spans="1:1" ht="15.75" customHeight="1">
      <c r="A567" s="55"/>
    </row>
    <row r="568" spans="1:1" ht="15.75" customHeight="1">
      <c r="A568" s="55"/>
    </row>
    <row r="569" spans="1:1" ht="15.75" customHeight="1">
      <c r="A569" s="55"/>
    </row>
    <row r="570" spans="1:1" ht="15.75" customHeight="1">
      <c r="A570" s="55"/>
    </row>
    <row r="571" spans="1:1" ht="15.75" customHeight="1">
      <c r="A571" s="55"/>
    </row>
    <row r="572" spans="1:1" ht="15.75" customHeight="1">
      <c r="A572" s="55"/>
    </row>
    <row r="573" spans="1:1" ht="15.75" customHeight="1">
      <c r="A573" s="55"/>
    </row>
    <row r="574" spans="1:1" ht="15.75" customHeight="1">
      <c r="A574" s="55"/>
    </row>
    <row r="575" spans="1:1" ht="15.75" customHeight="1">
      <c r="A575" s="55"/>
    </row>
    <row r="576" spans="1:1" ht="15.75" customHeight="1">
      <c r="A576" s="55"/>
    </row>
    <row r="577" spans="1:1" ht="15.75" customHeight="1">
      <c r="A577" s="55"/>
    </row>
    <row r="578" spans="1:1" ht="15.75" customHeight="1">
      <c r="A578" s="55"/>
    </row>
    <row r="579" spans="1:1" ht="15.75" customHeight="1">
      <c r="A579" s="55"/>
    </row>
    <row r="580" spans="1:1" ht="15.75" customHeight="1">
      <c r="A580" s="55"/>
    </row>
    <row r="581" spans="1:1" ht="15.75" customHeight="1">
      <c r="A581" s="55"/>
    </row>
    <row r="582" spans="1:1" ht="15.75" customHeight="1">
      <c r="A582" s="55"/>
    </row>
    <row r="583" spans="1:1" ht="15.75" customHeight="1">
      <c r="A583" s="55"/>
    </row>
    <row r="584" spans="1:1" ht="15.75" customHeight="1">
      <c r="A584" s="55"/>
    </row>
    <row r="585" spans="1:1" ht="15.75" customHeight="1">
      <c r="A585" s="55"/>
    </row>
    <row r="586" spans="1:1" ht="15.75" customHeight="1">
      <c r="A586" s="55"/>
    </row>
    <row r="587" spans="1:1" ht="15.75" customHeight="1">
      <c r="A587" s="55"/>
    </row>
    <row r="588" spans="1:1" ht="15.75" customHeight="1">
      <c r="A588" s="55"/>
    </row>
    <row r="589" spans="1:1" ht="15.75" customHeight="1">
      <c r="A589" s="55"/>
    </row>
    <row r="590" spans="1:1" ht="15.75" customHeight="1">
      <c r="A590" s="55"/>
    </row>
    <row r="591" spans="1:1" ht="15.75" customHeight="1">
      <c r="A591" s="55"/>
    </row>
    <row r="592" spans="1:1" ht="15.75" customHeight="1">
      <c r="A592" s="55"/>
    </row>
    <row r="593" spans="1:1" ht="15.75" customHeight="1">
      <c r="A593" s="55"/>
    </row>
    <row r="594" spans="1:1" ht="15.75" customHeight="1">
      <c r="A594" s="55"/>
    </row>
    <row r="595" spans="1:1" ht="15.75" customHeight="1">
      <c r="A595" s="55"/>
    </row>
    <row r="596" spans="1:1" ht="15.75" customHeight="1">
      <c r="A596" s="55"/>
    </row>
    <row r="597" spans="1:1" ht="15.75" customHeight="1">
      <c r="A597" s="55"/>
    </row>
    <row r="598" spans="1:1" ht="15.75" customHeight="1">
      <c r="A598" s="55"/>
    </row>
    <row r="599" spans="1:1" ht="15.75" customHeight="1">
      <c r="A599" s="55"/>
    </row>
    <row r="600" spans="1:1" ht="15.75" customHeight="1">
      <c r="A600" s="55"/>
    </row>
    <row r="601" spans="1:1" ht="15.75" customHeight="1">
      <c r="A601" s="55"/>
    </row>
    <row r="602" spans="1:1" ht="15.75" customHeight="1">
      <c r="A602" s="55"/>
    </row>
    <row r="603" spans="1:1" ht="15.75" customHeight="1">
      <c r="A603" s="55"/>
    </row>
    <row r="604" spans="1:1" ht="15.75" customHeight="1">
      <c r="A604" s="55"/>
    </row>
    <row r="605" spans="1:1" ht="15.75" customHeight="1">
      <c r="A605" s="55"/>
    </row>
    <row r="606" spans="1:1" ht="15.75" customHeight="1">
      <c r="A606" s="55"/>
    </row>
    <row r="607" spans="1:1" ht="15.75" customHeight="1">
      <c r="A607" s="55"/>
    </row>
    <row r="608" spans="1:1" ht="15.75" customHeight="1">
      <c r="A608" s="55"/>
    </row>
    <row r="609" spans="1:1" ht="15.75" customHeight="1">
      <c r="A609" s="55"/>
    </row>
    <row r="610" spans="1:1" ht="15.75" customHeight="1">
      <c r="A610" s="55"/>
    </row>
    <row r="611" spans="1:1" ht="15.75" customHeight="1">
      <c r="A611" s="55"/>
    </row>
    <row r="612" spans="1:1" ht="15.75" customHeight="1">
      <c r="A612" s="55"/>
    </row>
    <row r="613" spans="1:1" ht="15.75" customHeight="1">
      <c r="A613" s="55"/>
    </row>
    <row r="614" spans="1:1" ht="15.75" customHeight="1">
      <c r="A614" s="55"/>
    </row>
    <row r="615" spans="1:1" ht="15.75" customHeight="1">
      <c r="A615" s="55"/>
    </row>
    <row r="616" spans="1:1" ht="15.75" customHeight="1">
      <c r="A616" s="55"/>
    </row>
    <row r="617" spans="1:1" ht="15.75" customHeight="1">
      <c r="A617" s="55"/>
    </row>
    <row r="618" spans="1:1" ht="15.75" customHeight="1">
      <c r="A618" s="55"/>
    </row>
    <row r="619" spans="1:1" ht="15.75" customHeight="1">
      <c r="A619" s="55"/>
    </row>
    <row r="620" spans="1:1" ht="15.75" customHeight="1">
      <c r="A620" s="55"/>
    </row>
    <row r="621" spans="1:1" ht="15.75" customHeight="1">
      <c r="A621" s="55"/>
    </row>
    <row r="622" spans="1:1" ht="15.75" customHeight="1">
      <c r="A622" s="55"/>
    </row>
    <row r="623" spans="1:1" ht="15.75" customHeight="1">
      <c r="A623" s="55"/>
    </row>
    <row r="624" spans="1:1" ht="15.75" customHeight="1">
      <c r="A624" s="55"/>
    </row>
    <row r="625" spans="1:1" ht="15.75" customHeight="1">
      <c r="A625" s="55"/>
    </row>
    <row r="626" spans="1:1" ht="15.75" customHeight="1">
      <c r="A626" s="55"/>
    </row>
    <row r="627" spans="1:1" ht="15.75" customHeight="1">
      <c r="A627" s="55"/>
    </row>
    <row r="628" spans="1:1" ht="15.75" customHeight="1">
      <c r="A628" s="55"/>
    </row>
    <row r="629" spans="1:1" ht="15.75" customHeight="1">
      <c r="A629" s="55"/>
    </row>
    <row r="630" spans="1:1" ht="15.75" customHeight="1">
      <c r="A630" s="55"/>
    </row>
    <row r="631" spans="1:1" ht="15.75" customHeight="1">
      <c r="A631" s="55"/>
    </row>
    <row r="632" spans="1:1" ht="15.75" customHeight="1">
      <c r="A632" s="55"/>
    </row>
    <row r="633" spans="1:1" ht="15.75" customHeight="1">
      <c r="A633" s="55"/>
    </row>
    <row r="634" spans="1:1" ht="15.75" customHeight="1">
      <c r="A634" s="55"/>
    </row>
    <row r="635" spans="1:1" ht="15.75" customHeight="1">
      <c r="A635" s="55"/>
    </row>
    <row r="636" spans="1:1" ht="15.75" customHeight="1">
      <c r="A636" s="55"/>
    </row>
    <row r="637" spans="1:1" ht="15.75" customHeight="1">
      <c r="A637" s="55"/>
    </row>
    <row r="638" spans="1:1" ht="15.75" customHeight="1">
      <c r="A638" s="55"/>
    </row>
    <row r="639" spans="1:1" ht="15.75" customHeight="1">
      <c r="A639" s="55"/>
    </row>
    <row r="640" spans="1:1" ht="15.75" customHeight="1">
      <c r="A640" s="55"/>
    </row>
    <row r="641" spans="1:1" ht="15.75" customHeight="1">
      <c r="A641" s="55"/>
    </row>
    <row r="642" spans="1:1" ht="15.75" customHeight="1">
      <c r="A642" s="55"/>
    </row>
    <row r="643" spans="1:1" ht="15.75" customHeight="1">
      <c r="A643" s="55"/>
    </row>
    <row r="644" spans="1:1" ht="15.75" customHeight="1">
      <c r="A644" s="55"/>
    </row>
    <row r="645" spans="1:1" ht="15.75" customHeight="1">
      <c r="A645" s="55"/>
    </row>
    <row r="646" spans="1:1" ht="15.75" customHeight="1">
      <c r="A646" s="55"/>
    </row>
    <row r="647" spans="1:1" ht="15.75" customHeight="1">
      <c r="A647" s="55"/>
    </row>
    <row r="648" spans="1:1" ht="15.75" customHeight="1">
      <c r="A648" s="55"/>
    </row>
    <row r="649" spans="1:1" ht="15.75" customHeight="1">
      <c r="A649" s="55"/>
    </row>
    <row r="650" spans="1:1" ht="15.75" customHeight="1">
      <c r="A650" s="55"/>
    </row>
    <row r="651" spans="1:1" ht="15.75" customHeight="1">
      <c r="A651" s="55"/>
    </row>
    <row r="652" spans="1:1" ht="15.75" customHeight="1">
      <c r="A652" s="55"/>
    </row>
    <row r="653" spans="1:1" ht="15.75" customHeight="1">
      <c r="A653" s="55"/>
    </row>
    <row r="654" spans="1:1" ht="15.75" customHeight="1">
      <c r="A654" s="55"/>
    </row>
    <row r="655" spans="1:1" ht="15.75" customHeight="1">
      <c r="A655" s="55"/>
    </row>
    <row r="656" spans="1:1" ht="15.75" customHeight="1">
      <c r="A656" s="55"/>
    </row>
    <row r="657" spans="1:1" ht="15.75" customHeight="1">
      <c r="A657" s="55"/>
    </row>
    <row r="658" spans="1:1" ht="15.75" customHeight="1">
      <c r="A658" s="55"/>
    </row>
    <row r="659" spans="1:1" ht="15.75" customHeight="1">
      <c r="A659" s="55"/>
    </row>
    <row r="660" spans="1:1" ht="15.75" customHeight="1">
      <c r="A660" s="55"/>
    </row>
    <row r="661" spans="1:1" ht="15.75" customHeight="1">
      <c r="A661" s="55"/>
    </row>
    <row r="662" spans="1:1" ht="15.75" customHeight="1">
      <c r="A662" s="55"/>
    </row>
    <row r="663" spans="1:1" ht="15.75" customHeight="1">
      <c r="A663" s="55"/>
    </row>
    <row r="664" spans="1:1" ht="15.75" customHeight="1">
      <c r="A664" s="55"/>
    </row>
    <row r="665" spans="1:1" ht="15.75" customHeight="1">
      <c r="A665" s="55"/>
    </row>
    <row r="666" spans="1:1" ht="15.75" customHeight="1">
      <c r="A666" s="55"/>
    </row>
    <row r="667" spans="1:1" ht="15.75" customHeight="1">
      <c r="A667" s="55"/>
    </row>
    <row r="668" spans="1:1" ht="15.75" customHeight="1">
      <c r="A668" s="55"/>
    </row>
    <row r="669" spans="1:1" ht="15.75" customHeight="1">
      <c r="A669" s="55"/>
    </row>
    <row r="670" spans="1:1" ht="15.75" customHeight="1">
      <c r="A670" s="55"/>
    </row>
    <row r="671" spans="1:1" ht="15.75" customHeight="1">
      <c r="A671" s="55"/>
    </row>
    <row r="672" spans="1:1" ht="15.75" customHeight="1">
      <c r="A672" s="55"/>
    </row>
    <row r="673" spans="1:1" ht="15.75" customHeight="1">
      <c r="A673" s="55"/>
    </row>
    <row r="674" spans="1:1" ht="15.75" customHeight="1">
      <c r="A674" s="55"/>
    </row>
    <row r="675" spans="1:1" ht="15.75" customHeight="1">
      <c r="A675" s="55"/>
    </row>
    <row r="676" spans="1:1" ht="15.75" customHeight="1">
      <c r="A676" s="55"/>
    </row>
    <row r="677" spans="1:1" ht="15.75" customHeight="1">
      <c r="A677" s="55"/>
    </row>
    <row r="678" spans="1:1" ht="15.75" customHeight="1">
      <c r="A678" s="55"/>
    </row>
    <row r="679" spans="1:1" ht="15.75" customHeight="1">
      <c r="A679" s="55"/>
    </row>
    <row r="680" spans="1:1" ht="15.75" customHeight="1">
      <c r="A680" s="55"/>
    </row>
    <row r="681" spans="1:1" ht="15.75" customHeight="1">
      <c r="A681" s="55"/>
    </row>
    <row r="682" spans="1:1" ht="15.75" customHeight="1">
      <c r="A682" s="55"/>
    </row>
    <row r="683" spans="1:1" ht="15.75" customHeight="1">
      <c r="A683" s="55"/>
    </row>
    <row r="684" spans="1:1" ht="15.75" customHeight="1">
      <c r="A684" s="55"/>
    </row>
    <row r="685" spans="1:1" ht="15.75" customHeight="1">
      <c r="A685" s="55"/>
    </row>
    <row r="686" spans="1:1" ht="15.75" customHeight="1">
      <c r="A686" s="55"/>
    </row>
    <row r="687" spans="1:1" ht="15.75" customHeight="1">
      <c r="A687" s="55"/>
    </row>
    <row r="688" spans="1:1" ht="15.75" customHeight="1">
      <c r="A688" s="55"/>
    </row>
    <row r="689" spans="1:1" ht="15.75" customHeight="1">
      <c r="A689" s="55"/>
    </row>
    <row r="690" spans="1:1" ht="15.75" customHeight="1">
      <c r="A690" s="55"/>
    </row>
    <row r="691" spans="1:1" ht="15.75" customHeight="1">
      <c r="A691" s="55"/>
    </row>
    <row r="692" spans="1:1" ht="15.75" customHeight="1">
      <c r="A692" s="55"/>
    </row>
    <row r="693" spans="1:1" ht="15.75" customHeight="1">
      <c r="A693" s="55"/>
    </row>
    <row r="694" spans="1:1" ht="15.75" customHeight="1">
      <c r="A694" s="55"/>
    </row>
    <row r="695" spans="1:1" ht="15.75" customHeight="1">
      <c r="A695" s="55"/>
    </row>
    <row r="696" spans="1:1" ht="15.75" customHeight="1">
      <c r="A696" s="55"/>
    </row>
    <row r="697" spans="1:1" ht="15.75" customHeight="1">
      <c r="A697" s="55"/>
    </row>
    <row r="698" spans="1:1" ht="15.75" customHeight="1">
      <c r="A698" s="55"/>
    </row>
    <row r="699" spans="1:1" ht="15.75" customHeight="1">
      <c r="A699" s="55"/>
    </row>
    <row r="700" spans="1:1" ht="15.75" customHeight="1">
      <c r="A700" s="55"/>
    </row>
    <row r="701" spans="1:1" ht="15.75" customHeight="1">
      <c r="A701" s="55"/>
    </row>
    <row r="702" spans="1:1" ht="15.75" customHeight="1">
      <c r="A702" s="55"/>
    </row>
    <row r="703" spans="1:1" ht="15.75" customHeight="1">
      <c r="A703" s="55"/>
    </row>
    <row r="704" spans="1:1" ht="15.75" customHeight="1">
      <c r="A704" s="55"/>
    </row>
    <row r="705" spans="1:1" ht="15.75" customHeight="1">
      <c r="A705" s="55"/>
    </row>
    <row r="706" spans="1:1" ht="15.75" customHeight="1">
      <c r="A706" s="55"/>
    </row>
    <row r="707" spans="1:1" ht="15.75" customHeight="1">
      <c r="A707" s="55"/>
    </row>
    <row r="708" spans="1:1" ht="15.75" customHeight="1">
      <c r="A708" s="55"/>
    </row>
    <row r="709" spans="1:1" ht="15.75" customHeight="1">
      <c r="A709" s="55"/>
    </row>
    <row r="710" spans="1:1" ht="15.75" customHeight="1">
      <c r="A710" s="55"/>
    </row>
    <row r="711" spans="1:1" ht="15.75" customHeight="1">
      <c r="A711" s="55"/>
    </row>
    <row r="712" spans="1:1" ht="15.75" customHeight="1">
      <c r="A712" s="55"/>
    </row>
    <row r="713" spans="1:1" ht="15.75" customHeight="1">
      <c r="A713" s="55"/>
    </row>
    <row r="714" spans="1:1" ht="15.75" customHeight="1">
      <c r="A714" s="55"/>
    </row>
    <row r="715" spans="1:1" ht="15.75" customHeight="1">
      <c r="A715" s="55"/>
    </row>
    <row r="716" spans="1:1" ht="15.75" customHeight="1">
      <c r="A716" s="55"/>
    </row>
    <row r="717" spans="1:1" ht="15.75" customHeight="1">
      <c r="A717" s="55"/>
    </row>
    <row r="718" spans="1:1" ht="15.75" customHeight="1">
      <c r="A718" s="55"/>
    </row>
    <row r="719" spans="1:1" ht="15.75" customHeight="1">
      <c r="A719" s="55"/>
    </row>
    <row r="720" spans="1:1" ht="15.75" customHeight="1">
      <c r="A720" s="55"/>
    </row>
    <row r="721" spans="1:1" ht="15.75" customHeight="1">
      <c r="A721" s="55"/>
    </row>
    <row r="722" spans="1:1" ht="15.75" customHeight="1">
      <c r="A722" s="55"/>
    </row>
    <row r="723" spans="1:1" ht="15.75" customHeight="1">
      <c r="A723" s="55"/>
    </row>
    <row r="724" spans="1:1" ht="15.75" customHeight="1">
      <c r="A724" s="55"/>
    </row>
    <row r="725" spans="1:1" ht="15.75" customHeight="1">
      <c r="A725" s="55"/>
    </row>
    <row r="726" spans="1:1" ht="15.75" customHeight="1">
      <c r="A726" s="55"/>
    </row>
    <row r="727" spans="1:1" ht="15.75" customHeight="1">
      <c r="A727" s="55"/>
    </row>
    <row r="728" spans="1:1" ht="15.75" customHeight="1">
      <c r="A728" s="55"/>
    </row>
    <row r="729" spans="1:1" ht="15.75" customHeight="1">
      <c r="A729" s="55"/>
    </row>
    <row r="730" spans="1:1" ht="15.75" customHeight="1">
      <c r="A730" s="55"/>
    </row>
    <row r="731" spans="1:1" ht="15.75" customHeight="1">
      <c r="A731" s="55"/>
    </row>
    <row r="732" spans="1:1" ht="15.75" customHeight="1">
      <c r="A732" s="55"/>
    </row>
    <row r="733" spans="1:1" ht="15.75" customHeight="1">
      <c r="A733" s="55"/>
    </row>
    <row r="734" spans="1:1" ht="15.75" customHeight="1">
      <c r="A734" s="55"/>
    </row>
    <row r="735" spans="1:1" ht="15.75" customHeight="1">
      <c r="A735" s="55"/>
    </row>
    <row r="736" spans="1:1" ht="15.75" customHeight="1">
      <c r="A736" s="55"/>
    </row>
    <row r="737" spans="1:1" ht="15.75" customHeight="1">
      <c r="A737" s="55"/>
    </row>
    <row r="738" spans="1:1" ht="15.75" customHeight="1">
      <c r="A738" s="55"/>
    </row>
    <row r="739" spans="1:1" ht="15.75" customHeight="1">
      <c r="A739" s="55"/>
    </row>
    <row r="740" spans="1:1" ht="15.75" customHeight="1">
      <c r="A740" s="55"/>
    </row>
    <row r="741" spans="1:1" ht="15.75" customHeight="1">
      <c r="A741" s="55"/>
    </row>
    <row r="742" spans="1:1" ht="15.75" customHeight="1">
      <c r="A742" s="55"/>
    </row>
    <row r="743" spans="1:1" ht="15.75" customHeight="1">
      <c r="A743" s="55"/>
    </row>
    <row r="744" spans="1:1" ht="15.75" customHeight="1">
      <c r="A744" s="55"/>
    </row>
    <row r="745" spans="1:1" ht="15.75" customHeight="1">
      <c r="A745" s="55"/>
    </row>
    <row r="746" spans="1:1" ht="15.75" customHeight="1">
      <c r="A746" s="55"/>
    </row>
    <row r="747" spans="1:1" ht="15.75" customHeight="1">
      <c r="A747" s="55"/>
    </row>
    <row r="748" spans="1:1" ht="15.75" customHeight="1">
      <c r="A748" s="55"/>
    </row>
    <row r="749" spans="1:1" ht="15.75" customHeight="1">
      <c r="A749" s="55"/>
    </row>
    <row r="750" spans="1:1" ht="15.75" customHeight="1">
      <c r="A750" s="55"/>
    </row>
    <row r="751" spans="1:1" ht="15.75" customHeight="1">
      <c r="A751" s="55"/>
    </row>
    <row r="752" spans="1:1" ht="15.75" customHeight="1">
      <c r="A752" s="55"/>
    </row>
    <row r="753" spans="1:1" ht="15.75" customHeight="1">
      <c r="A753" s="55"/>
    </row>
    <row r="754" spans="1:1" ht="15.75" customHeight="1">
      <c r="A754" s="55"/>
    </row>
    <row r="755" spans="1:1" ht="15.75" customHeight="1">
      <c r="A755" s="55"/>
    </row>
    <row r="756" spans="1:1" ht="15.75" customHeight="1">
      <c r="A756" s="55"/>
    </row>
    <row r="757" spans="1:1" ht="15.75" customHeight="1">
      <c r="A757" s="55"/>
    </row>
    <row r="758" spans="1:1" ht="15.75" customHeight="1">
      <c r="A758" s="55"/>
    </row>
    <row r="759" spans="1:1" ht="15.75" customHeight="1">
      <c r="A759" s="55"/>
    </row>
    <row r="760" spans="1:1" ht="15.75" customHeight="1">
      <c r="A760" s="55"/>
    </row>
    <row r="761" spans="1:1" ht="15.75" customHeight="1">
      <c r="A761" s="55"/>
    </row>
    <row r="762" spans="1:1" ht="15.75" customHeight="1">
      <c r="A762" s="55"/>
    </row>
    <row r="763" spans="1:1" ht="15.75" customHeight="1">
      <c r="A763" s="55"/>
    </row>
    <row r="764" spans="1:1" ht="15.75" customHeight="1">
      <c r="A764" s="55"/>
    </row>
    <row r="765" spans="1:1" ht="15.75" customHeight="1">
      <c r="A765" s="55"/>
    </row>
    <row r="766" spans="1:1" ht="15.75" customHeight="1">
      <c r="A766" s="55"/>
    </row>
    <row r="767" spans="1:1" ht="15.75" customHeight="1">
      <c r="A767" s="55"/>
    </row>
    <row r="768" spans="1:1" ht="15.75" customHeight="1">
      <c r="A768" s="55"/>
    </row>
    <row r="769" spans="1:1" ht="15.75" customHeight="1">
      <c r="A769" s="55"/>
    </row>
    <row r="770" spans="1:1" ht="15.75" customHeight="1">
      <c r="A770" s="55"/>
    </row>
    <row r="771" spans="1:1" ht="15.75" customHeight="1">
      <c r="A771" s="55"/>
    </row>
    <row r="772" spans="1:1" ht="15.75" customHeight="1">
      <c r="A772" s="55"/>
    </row>
    <row r="773" spans="1:1" ht="15.75" customHeight="1">
      <c r="A773" s="55"/>
    </row>
    <row r="774" spans="1:1" ht="15.75" customHeight="1">
      <c r="A774" s="55"/>
    </row>
    <row r="775" spans="1:1" ht="15.75" customHeight="1">
      <c r="A775" s="55"/>
    </row>
    <row r="776" spans="1:1" ht="15.75" customHeight="1">
      <c r="A776" s="55"/>
    </row>
    <row r="777" spans="1:1" ht="15.75" customHeight="1">
      <c r="A777" s="55"/>
    </row>
    <row r="778" spans="1:1" ht="15.75" customHeight="1">
      <c r="A778" s="55"/>
    </row>
    <row r="779" spans="1:1" ht="15.75" customHeight="1">
      <c r="A779" s="55"/>
    </row>
    <row r="780" spans="1:1" ht="15.75" customHeight="1">
      <c r="A780" s="55"/>
    </row>
    <row r="781" spans="1:1" ht="15.75" customHeight="1">
      <c r="A781" s="55"/>
    </row>
    <row r="782" spans="1:1" ht="15.75" customHeight="1">
      <c r="A782" s="55"/>
    </row>
    <row r="783" spans="1:1" ht="15.75" customHeight="1">
      <c r="A783" s="55"/>
    </row>
    <row r="784" spans="1:1" ht="15.75" customHeight="1">
      <c r="A784" s="55"/>
    </row>
    <row r="785" spans="1:1" ht="15.75" customHeight="1">
      <c r="A785" s="55"/>
    </row>
    <row r="786" spans="1:1" ht="15.75" customHeight="1">
      <c r="A786" s="55"/>
    </row>
    <row r="787" spans="1:1" ht="15.75" customHeight="1">
      <c r="A787" s="55"/>
    </row>
    <row r="788" spans="1:1" ht="15.75" customHeight="1">
      <c r="A788" s="55"/>
    </row>
    <row r="789" spans="1:1" ht="15.75" customHeight="1">
      <c r="A789" s="55"/>
    </row>
    <row r="790" spans="1:1" ht="15.75" customHeight="1">
      <c r="A790" s="55"/>
    </row>
    <row r="791" spans="1:1" ht="15.75" customHeight="1">
      <c r="A791" s="55"/>
    </row>
    <row r="792" spans="1:1" ht="15.75" customHeight="1">
      <c r="A792" s="55"/>
    </row>
    <row r="793" spans="1:1" ht="15.75" customHeight="1">
      <c r="A793" s="55"/>
    </row>
    <row r="794" spans="1:1" ht="15.75" customHeight="1">
      <c r="A794" s="55"/>
    </row>
    <row r="795" spans="1:1" ht="15.75" customHeight="1">
      <c r="A795" s="55"/>
    </row>
    <row r="796" spans="1:1" ht="15.75" customHeight="1">
      <c r="A796" s="55"/>
    </row>
    <row r="797" spans="1:1" ht="15.75" customHeight="1">
      <c r="A797" s="55"/>
    </row>
    <row r="798" spans="1:1" ht="15.75" customHeight="1">
      <c r="A798" s="55"/>
    </row>
    <row r="799" spans="1:1" ht="15.75" customHeight="1">
      <c r="A799" s="55"/>
    </row>
    <row r="800" spans="1:1" ht="15.75" customHeight="1">
      <c r="A800" s="55"/>
    </row>
    <row r="801" spans="1:1" ht="15.75" customHeight="1">
      <c r="A801" s="55"/>
    </row>
    <row r="802" spans="1:1" ht="15.75" customHeight="1">
      <c r="A802" s="55"/>
    </row>
    <row r="803" spans="1:1" ht="15.75" customHeight="1">
      <c r="A803" s="55"/>
    </row>
    <row r="804" spans="1:1" ht="15.75" customHeight="1">
      <c r="A804" s="55"/>
    </row>
    <row r="805" spans="1:1" ht="15.75" customHeight="1">
      <c r="A805" s="55"/>
    </row>
    <row r="806" spans="1:1" ht="15.75" customHeight="1">
      <c r="A806" s="55"/>
    </row>
    <row r="807" spans="1:1" ht="15.75" customHeight="1">
      <c r="A807" s="55"/>
    </row>
    <row r="808" spans="1:1" ht="15.75" customHeight="1">
      <c r="A808" s="55"/>
    </row>
    <row r="809" spans="1:1" ht="15.75" customHeight="1">
      <c r="A809" s="55"/>
    </row>
    <row r="810" spans="1:1" ht="15.75" customHeight="1">
      <c r="A810" s="55"/>
    </row>
    <row r="811" spans="1:1" ht="15.75" customHeight="1">
      <c r="A811" s="55"/>
    </row>
    <row r="812" spans="1:1" ht="15.75" customHeight="1">
      <c r="A812" s="55"/>
    </row>
    <row r="813" spans="1:1" ht="15.75" customHeight="1">
      <c r="A813" s="55"/>
    </row>
    <row r="814" spans="1:1" ht="15.75" customHeight="1">
      <c r="A814" s="55"/>
    </row>
    <row r="815" spans="1:1" ht="15.75" customHeight="1">
      <c r="A815" s="55"/>
    </row>
    <row r="816" spans="1:1" ht="15.75" customHeight="1">
      <c r="A816" s="55"/>
    </row>
    <row r="817" spans="1:1" ht="15.75" customHeight="1">
      <c r="A817" s="55"/>
    </row>
    <row r="818" spans="1:1" ht="15.75" customHeight="1">
      <c r="A818" s="55"/>
    </row>
    <row r="819" spans="1:1" ht="15.75" customHeight="1">
      <c r="A819" s="55"/>
    </row>
    <row r="820" spans="1:1" ht="15.75" customHeight="1">
      <c r="A820" s="55"/>
    </row>
    <row r="821" spans="1:1" ht="15.75" customHeight="1">
      <c r="A821" s="55"/>
    </row>
    <row r="822" spans="1:1" ht="15.75" customHeight="1">
      <c r="A822" s="55"/>
    </row>
    <row r="823" spans="1:1" ht="15.75" customHeight="1">
      <c r="A823" s="55"/>
    </row>
    <row r="824" spans="1:1" ht="15.75" customHeight="1">
      <c r="A824" s="55"/>
    </row>
    <row r="825" spans="1:1" ht="15.75" customHeight="1">
      <c r="A825" s="55"/>
    </row>
    <row r="826" spans="1:1" ht="15.75" customHeight="1">
      <c r="A826" s="55"/>
    </row>
    <row r="827" spans="1:1" ht="15.75" customHeight="1">
      <c r="A827" s="55"/>
    </row>
    <row r="828" spans="1:1" ht="15.75" customHeight="1">
      <c r="A828" s="55"/>
    </row>
    <row r="829" spans="1:1" ht="15.75" customHeight="1">
      <c r="A829" s="55"/>
    </row>
    <row r="830" spans="1:1" ht="15.75" customHeight="1">
      <c r="A830" s="55"/>
    </row>
    <row r="831" spans="1:1" ht="15.75" customHeight="1">
      <c r="A831" s="55"/>
    </row>
    <row r="832" spans="1:1" ht="15.75" customHeight="1">
      <c r="A832" s="55"/>
    </row>
    <row r="833" spans="1:1" ht="15.75" customHeight="1">
      <c r="A833" s="55"/>
    </row>
    <row r="834" spans="1:1" ht="15.75" customHeight="1">
      <c r="A834" s="55"/>
    </row>
    <row r="835" spans="1:1" ht="15.75" customHeight="1">
      <c r="A835" s="55"/>
    </row>
    <row r="836" spans="1:1" ht="15.75" customHeight="1">
      <c r="A836" s="55"/>
    </row>
    <row r="837" spans="1:1" ht="15.75" customHeight="1">
      <c r="A837" s="55"/>
    </row>
    <row r="838" spans="1:1" ht="15.75" customHeight="1">
      <c r="A838" s="55"/>
    </row>
    <row r="839" spans="1:1" ht="15.75" customHeight="1">
      <c r="A839" s="55"/>
    </row>
    <row r="840" spans="1:1" ht="15.75" customHeight="1">
      <c r="A840" s="55"/>
    </row>
    <row r="841" spans="1:1" ht="15.75" customHeight="1">
      <c r="A841" s="55"/>
    </row>
    <row r="842" spans="1:1" ht="15.75" customHeight="1">
      <c r="A842" s="55"/>
    </row>
    <row r="843" spans="1:1" ht="15.75" customHeight="1">
      <c r="A843" s="55"/>
    </row>
    <row r="844" spans="1:1" ht="15.75" customHeight="1">
      <c r="A844" s="55"/>
    </row>
    <row r="845" spans="1:1" ht="15.75" customHeight="1">
      <c r="A845" s="55"/>
    </row>
    <row r="846" spans="1:1" ht="15.75" customHeight="1">
      <c r="A846" s="55"/>
    </row>
    <row r="847" spans="1:1" ht="15.75" customHeight="1">
      <c r="A847" s="55"/>
    </row>
    <row r="848" spans="1:1" ht="15.75" customHeight="1">
      <c r="A848" s="55"/>
    </row>
    <row r="849" spans="1:1" ht="15.75" customHeight="1">
      <c r="A849" s="55"/>
    </row>
    <row r="850" spans="1:1" ht="15.75" customHeight="1">
      <c r="A850" s="55"/>
    </row>
    <row r="851" spans="1:1" ht="15.75" customHeight="1">
      <c r="A851" s="55"/>
    </row>
    <row r="852" spans="1:1" ht="15.75" customHeight="1">
      <c r="A852" s="55"/>
    </row>
    <row r="853" spans="1:1" ht="15.75" customHeight="1">
      <c r="A853" s="55"/>
    </row>
    <row r="854" spans="1:1" ht="15.75" customHeight="1">
      <c r="A854" s="55"/>
    </row>
    <row r="855" spans="1:1" ht="15.75" customHeight="1">
      <c r="A855" s="55"/>
    </row>
    <row r="856" spans="1:1" ht="15.75" customHeight="1">
      <c r="A856" s="55"/>
    </row>
    <row r="857" spans="1:1" ht="15.75" customHeight="1">
      <c r="A857" s="55"/>
    </row>
    <row r="858" spans="1:1" ht="15.75" customHeight="1">
      <c r="A858" s="55"/>
    </row>
    <row r="859" spans="1:1" ht="15.75" customHeight="1">
      <c r="A859" s="55"/>
    </row>
    <row r="860" spans="1:1" ht="15.75" customHeight="1">
      <c r="A860" s="55"/>
    </row>
    <row r="861" spans="1:1" ht="15.75" customHeight="1">
      <c r="A861" s="55"/>
    </row>
    <row r="862" spans="1:1" ht="15.75" customHeight="1">
      <c r="A862" s="55"/>
    </row>
    <row r="863" spans="1:1" ht="15.75" customHeight="1">
      <c r="A863" s="55"/>
    </row>
    <row r="864" spans="1:1" ht="15.75" customHeight="1">
      <c r="A864" s="55"/>
    </row>
    <row r="865" spans="1:1" ht="15.75" customHeight="1">
      <c r="A865" s="55"/>
    </row>
    <row r="866" spans="1:1" ht="15.75" customHeight="1">
      <c r="A866" s="55"/>
    </row>
    <row r="867" spans="1:1" ht="15.75" customHeight="1">
      <c r="A867" s="55"/>
    </row>
    <row r="868" spans="1:1" ht="15.75" customHeight="1">
      <c r="A868" s="55"/>
    </row>
    <row r="869" spans="1:1" ht="15.75" customHeight="1">
      <c r="A869" s="55"/>
    </row>
    <row r="870" spans="1:1" ht="15.75" customHeight="1">
      <c r="A870" s="55"/>
    </row>
    <row r="871" spans="1:1" ht="15.75" customHeight="1">
      <c r="A871" s="55"/>
    </row>
    <row r="872" spans="1:1" ht="15.75" customHeight="1">
      <c r="A872" s="55"/>
    </row>
    <row r="873" spans="1:1" ht="15.75" customHeight="1">
      <c r="A873" s="55"/>
    </row>
    <row r="874" spans="1:1" ht="15.75" customHeight="1">
      <c r="A874" s="55"/>
    </row>
    <row r="875" spans="1:1" ht="15.75" customHeight="1">
      <c r="A875" s="55"/>
    </row>
    <row r="876" spans="1:1" ht="15.75" customHeight="1">
      <c r="A876" s="55"/>
    </row>
    <row r="877" spans="1:1" ht="15.75" customHeight="1">
      <c r="A877" s="55"/>
    </row>
    <row r="878" spans="1:1" ht="15.75" customHeight="1">
      <c r="A878" s="55"/>
    </row>
    <row r="879" spans="1:1" ht="15.75" customHeight="1">
      <c r="A879" s="55"/>
    </row>
    <row r="880" spans="1:1" ht="15.75" customHeight="1">
      <c r="A880" s="55"/>
    </row>
    <row r="881" spans="1:1" ht="15.75" customHeight="1">
      <c r="A881" s="55"/>
    </row>
    <row r="882" spans="1:1" ht="15.75" customHeight="1">
      <c r="A882" s="55"/>
    </row>
    <row r="883" spans="1:1" ht="15.75" customHeight="1">
      <c r="A883" s="55"/>
    </row>
    <row r="884" spans="1:1" ht="15.75" customHeight="1">
      <c r="A884" s="55"/>
    </row>
    <row r="885" spans="1:1" ht="15.75" customHeight="1">
      <c r="A885" s="55"/>
    </row>
    <row r="886" spans="1:1" ht="15.75" customHeight="1">
      <c r="A886" s="55"/>
    </row>
    <row r="887" spans="1:1" ht="15.75" customHeight="1">
      <c r="A887" s="55"/>
    </row>
    <row r="888" spans="1:1" ht="15.75" customHeight="1">
      <c r="A888" s="55"/>
    </row>
    <row r="889" spans="1:1" ht="15.75" customHeight="1">
      <c r="A889" s="55"/>
    </row>
    <row r="890" spans="1:1" ht="15.75" customHeight="1">
      <c r="A890" s="55"/>
    </row>
    <row r="891" spans="1:1" ht="15.75" customHeight="1">
      <c r="A891" s="55"/>
    </row>
    <row r="892" spans="1:1" ht="15.75" customHeight="1">
      <c r="A892" s="55"/>
    </row>
    <row r="893" spans="1:1" ht="15.75" customHeight="1">
      <c r="A893" s="55"/>
    </row>
    <row r="894" spans="1:1" ht="15.75" customHeight="1">
      <c r="A894" s="55"/>
    </row>
    <row r="895" spans="1:1" ht="15.75" customHeight="1">
      <c r="A895" s="55"/>
    </row>
    <row r="896" spans="1:1" ht="15.75" customHeight="1">
      <c r="A896" s="55"/>
    </row>
    <row r="897" spans="1:1" ht="15.75" customHeight="1">
      <c r="A897" s="55"/>
    </row>
    <row r="898" spans="1:1" ht="15.75" customHeight="1">
      <c r="A898" s="55"/>
    </row>
    <row r="899" spans="1:1" ht="15.75" customHeight="1">
      <c r="A899" s="55"/>
    </row>
    <row r="900" spans="1:1" ht="15.75" customHeight="1">
      <c r="A900" s="55"/>
    </row>
    <row r="901" spans="1:1" ht="15.75" customHeight="1">
      <c r="A901" s="55"/>
    </row>
    <row r="902" spans="1:1" ht="15.75" customHeight="1">
      <c r="A902" s="55"/>
    </row>
    <row r="903" spans="1:1" ht="15.75" customHeight="1">
      <c r="A903" s="55"/>
    </row>
    <row r="904" spans="1:1" ht="15.75" customHeight="1">
      <c r="A904" s="55"/>
    </row>
    <row r="905" spans="1:1" ht="15.75" customHeight="1">
      <c r="A905" s="55"/>
    </row>
    <row r="906" spans="1:1" ht="15.75" customHeight="1">
      <c r="A906" s="55"/>
    </row>
    <row r="907" spans="1:1" ht="15.75" customHeight="1">
      <c r="A907" s="55"/>
    </row>
    <row r="908" spans="1:1" ht="15.75" customHeight="1">
      <c r="A908" s="55"/>
    </row>
    <row r="909" spans="1:1" ht="15.75" customHeight="1">
      <c r="A909" s="55"/>
    </row>
    <row r="910" spans="1:1" ht="15.75" customHeight="1">
      <c r="A910" s="55"/>
    </row>
    <row r="911" spans="1:1" ht="15.75" customHeight="1">
      <c r="A911" s="55"/>
    </row>
    <row r="912" spans="1:1" ht="15.75" customHeight="1">
      <c r="A912" s="55"/>
    </row>
    <row r="913" spans="1:1" ht="15.75" customHeight="1">
      <c r="A913" s="55"/>
    </row>
    <row r="914" spans="1:1" ht="15.75" customHeight="1">
      <c r="A914" s="55"/>
    </row>
    <row r="915" spans="1:1" ht="15.75" customHeight="1">
      <c r="A915" s="55"/>
    </row>
    <row r="916" spans="1:1" ht="15.75" customHeight="1">
      <c r="A916" s="55"/>
    </row>
    <row r="917" spans="1:1" ht="15.75" customHeight="1">
      <c r="A917" s="55"/>
    </row>
    <row r="918" spans="1:1" ht="15.75" customHeight="1">
      <c r="A918" s="55"/>
    </row>
    <row r="919" spans="1:1" ht="15.75" customHeight="1">
      <c r="A919" s="55"/>
    </row>
    <row r="920" spans="1:1" ht="15.75" customHeight="1">
      <c r="A920" s="55"/>
    </row>
    <row r="921" spans="1:1" ht="15.75" customHeight="1">
      <c r="A921" s="55"/>
    </row>
    <row r="922" spans="1:1" ht="15.75" customHeight="1">
      <c r="A922" s="55"/>
    </row>
    <row r="923" spans="1:1" ht="15.75" customHeight="1">
      <c r="A923" s="55"/>
    </row>
    <row r="924" spans="1:1" ht="15.75" customHeight="1">
      <c r="A924" s="55"/>
    </row>
    <row r="925" spans="1:1" ht="15.75" customHeight="1">
      <c r="A925" s="55"/>
    </row>
    <row r="926" spans="1:1" ht="15.75" customHeight="1">
      <c r="A926" s="55"/>
    </row>
    <row r="927" spans="1:1" ht="15.75" customHeight="1">
      <c r="A927" s="55"/>
    </row>
    <row r="928" spans="1:1" ht="15.75" customHeight="1">
      <c r="A928" s="55"/>
    </row>
    <row r="929" spans="1:1" ht="15.75" customHeight="1">
      <c r="A929" s="55"/>
    </row>
    <row r="930" spans="1:1" ht="15.75" customHeight="1">
      <c r="A930" s="55"/>
    </row>
    <row r="931" spans="1:1" ht="15.75" customHeight="1">
      <c r="A931" s="55"/>
    </row>
    <row r="932" spans="1:1" ht="15.75" customHeight="1">
      <c r="A932" s="55"/>
    </row>
    <row r="933" spans="1:1" ht="15.75" customHeight="1">
      <c r="A933" s="55"/>
    </row>
    <row r="934" spans="1:1" ht="15.75" customHeight="1">
      <c r="A934" s="55"/>
    </row>
    <row r="935" spans="1:1" ht="15.75" customHeight="1">
      <c r="A935" s="55"/>
    </row>
    <row r="936" spans="1:1" ht="15.75" customHeight="1">
      <c r="A936" s="55"/>
    </row>
    <row r="937" spans="1:1" ht="15.75" customHeight="1">
      <c r="A937" s="55"/>
    </row>
    <row r="938" spans="1:1" ht="15.75" customHeight="1">
      <c r="A938" s="55"/>
    </row>
    <row r="939" spans="1:1" ht="15.75" customHeight="1">
      <c r="A939" s="55"/>
    </row>
    <row r="940" spans="1:1" ht="15.75" customHeight="1">
      <c r="A940" s="55"/>
    </row>
    <row r="941" spans="1:1" ht="15.75" customHeight="1">
      <c r="A941" s="55"/>
    </row>
    <row r="942" spans="1:1" ht="15.75" customHeight="1">
      <c r="A942" s="55"/>
    </row>
    <row r="943" spans="1:1" ht="15.75" customHeight="1">
      <c r="A943" s="55"/>
    </row>
    <row r="944" spans="1:1" ht="15.75" customHeight="1">
      <c r="A944" s="55"/>
    </row>
    <row r="945" spans="1:1" ht="15.75" customHeight="1">
      <c r="A945" s="55"/>
    </row>
    <row r="946" spans="1:1" ht="15.75" customHeight="1">
      <c r="A946" s="55"/>
    </row>
    <row r="947" spans="1:1" ht="15.75" customHeight="1">
      <c r="A947" s="55"/>
    </row>
    <row r="948" spans="1:1" ht="15.75" customHeight="1">
      <c r="A948" s="55"/>
    </row>
    <row r="949" spans="1:1" ht="15.75" customHeight="1">
      <c r="A949" s="55"/>
    </row>
    <row r="950" spans="1:1" ht="15.75" customHeight="1">
      <c r="A950" s="55"/>
    </row>
    <row r="951" spans="1:1" ht="15.75" customHeight="1">
      <c r="A951" s="55"/>
    </row>
    <row r="952" spans="1:1" ht="15.75" customHeight="1">
      <c r="A952" s="55"/>
    </row>
    <row r="953" spans="1:1" ht="15.75" customHeight="1">
      <c r="A953" s="55"/>
    </row>
    <row r="954" spans="1:1" ht="15.75" customHeight="1">
      <c r="A954" s="55"/>
    </row>
    <row r="955" spans="1:1" ht="15.75" customHeight="1">
      <c r="A955" s="55"/>
    </row>
    <row r="956" spans="1:1" ht="15.75" customHeight="1">
      <c r="A956" s="55"/>
    </row>
    <row r="957" spans="1:1" ht="15.75" customHeight="1">
      <c r="A957" s="55"/>
    </row>
    <row r="958" spans="1:1" ht="15.75" customHeight="1">
      <c r="A958" s="55"/>
    </row>
    <row r="959" spans="1:1" ht="15.75" customHeight="1">
      <c r="A959" s="55"/>
    </row>
    <row r="960" spans="1:1" ht="15.75" customHeight="1">
      <c r="A960" s="55"/>
    </row>
    <row r="961" spans="1:1" ht="15.75" customHeight="1">
      <c r="A961" s="55"/>
    </row>
    <row r="962" spans="1:1" ht="15.75" customHeight="1">
      <c r="A962" s="55"/>
    </row>
    <row r="963" spans="1:1" ht="15.75" customHeight="1">
      <c r="A963" s="55"/>
    </row>
    <row r="964" spans="1:1" ht="15.75" customHeight="1">
      <c r="A964" s="55"/>
    </row>
    <row r="965" spans="1:1" ht="15.75" customHeight="1">
      <c r="A965" s="55"/>
    </row>
    <row r="966" spans="1:1" ht="15.75" customHeight="1">
      <c r="A966" s="55"/>
    </row>
    <row r="967" spans="1:1" ht="15.75" customHeight="1">
      <c r="A967" s="55"/>
    </row>
    <row r="968" spans="1:1" ht="15.75" customHeight="1">
      <c r="A968" s="55"/>
    </row>
    <row r="969" spans="1:1" ht="15.75" customHeight="1">
      <c r="A969" s="55"/>
    </row>
    <row r="970" spans="1:1" ht="15.75" customHeight="1">
      <c r="A970" s="55"/>
    </row>
    <row r="971" spans="1:1" ht="15.75" customHeight="1">
      <c r="A971" s="55"/>
    </row>
    <row r="972" spans="1:1" ht="15.75" customHeight="1">
      <c r="A972" s="55"/>
    </row>
    <row r="973" spans="1:1" ht="15.75" customHeight="1">
      <c r="A973" s="55"/>
    </row>
    <row r="974" spans="1:1" ht="15.75" customHeight="1">
      <c r="A974" s="55"/>
    </row>
    <row r="975" spans="1:1" ht="15.75" customHeight="1">
      <c r="A975" s="55"/>
    </row>
    <row r="976" spans="1:1" ht="15.75" customHeight="1">
      <c r="A976" s="55"/>
    </row>
    <row r="977" spans="1:1" ht="15.75" customHeight="1">
      <c r="A977" s="55"/>
    </row>
    <row r="978" spans="1:1" ht="15.75" customHeight="1">
      <c r="A978" s="55"/>
    </row>
    <row r="979" spans="1:1" ht="15.75" customHeight="1">
      <c r="A979" s="55"/>
    </row>
    <row r="980" spans="1:1" ht="15.75" customHeight="1">
      <c r="A980" s="55"/>
    </row>
    <row r="981" spans="1:1" ht="15.75" customHeight="1">
      <c r="A981" s="55"/>
    </row>
    <row r="982" spans="1:1" ht="15.75" customHeight="1">
      <c r="A982" s="55"/>
    </row>
    <row r="983" spans="1:1" ht="15.75" customHeight="1">
      <c r="A983" s="55"/>
    </row>
    <row r="984" spans="1:1" ht="15.75" customHeight="1">
      <c r="A984" s="55"/>
    </row>
    <row r="985" spans="1:1" ht="15.75" customHeight="1">
      <c r="A985" s="55"/>
    </row>
    <row r="986" spans="1:1" ht="15.75" customHeight="1">
      <c r="A986" s="55"/>
    </row>
    <row r="987" spans="1:1" ht="15.75" customHeight="1">
      <c r="A987" s="55"/>
    </row>
    <row r="988" spans="1:1" ht="15.75" customHeight="1">
      <c r="A988" s="55"/>
    </row>
    <row r="989" spans="1:1" ht="15.75" customHeight="1">
      <c r="A989" s="55"/>
    </row>
    <row r="990" spans="1:1" ht="15.75" customHeight="1">
      <c r="A990" s="55"/>
    </row>
    <row r="991" spans="1:1" ht="15.75" customHeight="1">
      <c r="A991" s="55"/>
    </row>
    <row r="992" spans="1:1" ht="15.75" customHeight="1">
      <c r="A992" s="55"/>
    </row>
    <row r="993" spans="1:1" ht="15.75" customHeight="1">
      <c r="A993" s="55"/>
    </row>
    <row r="994" spans="1:1" ht="15.75" customHeight="1">
      <c r="A994" s="55"/>
    </row>
    <row r="995" spans="1:1" ht="15.75" customHeight="1">
      <c r="A995" s="55"/>
    </row>
    <row r="996" spans="1:1" ht="15.75" customHeight="1">
      <c r="A996" s="55"/>
    </row>
    <row r="997" spans="1:1" ht="15.75" customHeight="1">
      <c r="A997" s="55"/>
    </row>
    <row r="998" spans="1:1" ht="15.75" customHeight="1">
      <c r="A998" s="55"/>
    </row>
    <row r="999" spans="1:1" ht="15.75" customHeight="1">
      <c r="A999" s="55"/>
    </row>
    <row r="1000" spans="1:1" ht="15.75" customHeight="1">
      <c r="A1000" s="55"/>
    </row>
    <row r="1001" spans="1:1" ht="15.75" customHeight="1">
      <c r="A1001" s="55"/>
    </row>
    <row r="1002" spans="1:1" ht="15.75" customHeight="1">
      <c r="A1002" s="55"/>
    </row>
  </sheetData>
  <mergeCells count="122">
    <mergeCell ref="B61:B64"/>
    <mergeCell ref="B70:C70"/>
    <mergeCell ref="B72:B75"/>
    <mergeCell ref="B92:C92"/>
    <mergeCell ref="B94:B97"/>
    <mergeCell ref="B103:C103"/>
    <mergeCell ref="B105:B108"/>
    <mergeCell ref="A5:A57"/>
    <mergeCell ref="D85:L85"/>
    <mergeCell ref="D86:L86"/>
    <mergeCell ref="D51:L51"/>
    <mergeCell ref="D52:L52"/>
    <mergeCell ref="D63:L63"/>
    <mergeCell ref="D64:L64"/>
    <mergeCell ref="D74:L74"/>
    <mergeCell ref="D75:L75"/>
    <mergeCell ref="B81:C81"/>
    <mergeCell ref="B83:B86"/>
    <mergeCell ref="D8:L8"/>
    <mergeCell ref="D13:L13"/>
    <mergeCell ref="B11:B14"/>
    <mergeCell ref="B20:C20"/>
    <mergeCell ref="B22:B25"/>
    <mergeCell ref="D24:L24"/>
    <mergeCell ref="B2:L2"/>
    <mergeCell ref="B3:C3"/>
    <mergeCell ref="B5:B8"/>
    <mergeCell ref="D7:L7"/>
    <mergeCell ref="B9:C9"/>
    <mergeCell ref="D14:L14"/>
    <mergeCell ref="B47:C47"/>
    <mergeCell ref="B49:B52"/>
    <mergeCell ref="B59:C59"/>
    <mergeCell ref="D25:L25"/>
    <mergeCell ref="B36:C36"/>
    <mergeCell ref="B38:B41"/>
    <mergeCell ref="D40:L40"/>
    <mergeCell ref="D41:L41"/>
    <mergeCell ref="B200:B203"/>
    <mergeCell ref="B209:C209"/>
    <mergeCell ref="B211:B213"/>
    <mergeCell ref="B117:C117"/>
    <mergeCell ref="B119:B122"/>
    <mergeCell ref="B128:C128"/>
    <mergeCell ref="B130:B133"/>
    <mergeCell ref="M119:M149"/>
    <mergeCell ref="M154:M184"/>
    <mergeCell ref="C168:L168"/>
    <mergeCell ref="C178:L178"/>
    <mergeCell ref="D96:L96"/>
    <mergeCell ref="D97:L97"/>
    <mergeCell ref="D107:L107"/>
    <mergeCell ref="D108:L108"/>
    <mergeCell ref="B174:C174"/>
    <mergeCell ref="B176:B179"/>
    <mergeCell ref="B187:C187"/>
    <mergeCell ref="B189:B192"/>
    <mergeCell ref="B198:C198"/>
    <mergeCell ref="M61:M114"/>
    <mergeCell ref="D144:L144"/>
    <mergeCell ref="C156:L156"/>
    <mergeCell ref="C157:L157"/>
    <mergeCell ref="C167:L167"/>
    <mergeCell ref="M189:M218"/>
    <mergeCell ref="M223:M253"/>
    <mergeCell ref="M259:M300"/>
    <mergeCell ref="C262:L262"/>
    <mergeCell ref="C272:L272"/>
    <mergeCell ref="C273:L273"/>
    <mergeCell ref="C283:L283"/>
    <mergeCell ref="C284:L284"/>
    <mergeCell ref="C294:L294"/>
    <mergeCell ref="C295:L295"/>
    <mergeCell ref="C225:L225"/>
    <mergeCell ref="C226:L226"/>
    <mergeCell ref="C236:L236"/>
    <mergeCell ref="C237:L237"/>
    <mergeCell ref="C247:L247"/>
    <mergeCell ref="C248:L248"/>
    <mergeCell ref="C261:L261"/>
    <mergeCell ref="B163:C163"/>
    <mergeCell ref="B165:B168"/>
    <mergeCell ref="A146:A149"/>
    <mergeCell ref="A177:A184"/>
    <mergeCell ref="A212:A218"/>
    <mergeCell ref="A61:A114"/>
    <mergeCell ref="A119:A144"/>
    <mergeCell ref="A154:A174"/>
    <mergeCell ref="A189:A209"/>
    <mergeCell ref="B221:C221"/>
    <mergeCell ref="B223:B226"/>
    <mergeCell ref="B139:C139"/>
    <mergeCell ref="B141:B144"/>
    <mergeCell ref="B152:C152"/>
    <mergeCell ref="C121:L121"/>
    <mergeCell ref="C122:L122"/>
    <mergeCell ref="C132:L132"/>
    <mergeCell ref="C133:L133"/>
    <mergeCell ref="C143:L143"/>
    <mergeCell ref="C179:L179"/>
    <mergeCell ref="B154:B157"/>
    <mergeCell ref="C191:L191"/>
    <mergeCell ref="C192:L192"/>
    <mergeCell ref="C202:L202"/>
    <mergeCell ref="C203:L203"/>
    <mergeCell ref="C213:L213"/>
    <mergeCell ref="B234:B237"/>
    <mergeCell ref="B281:B284"/>
    <mergeCell ref="B290:C290"/>
    <mergeCell ref="B292:B295"/>
    <mergeCell ref="B243:C243"/>
    <mergeCell ref="B245:B248"/>
    <mergeCell ref="B257:C257"/>
    <mergeCell ref="B259:B262"/>
    <mergeCell ref="A246:A253"/>
    <mergeCell ref="A293:A300"/>
    <mergeCell ref="A223:A243"/>
    <mergeCell ref="A259:A290"/>
    <mergeCell ref="B232:C232"/>
    <mergeCell ref="B268:C268"/>
    <mergeCell ref="B270:B273"/>
    <mergeCell ref="B279:C279"/>
  </mergeCells>
  <conditionalFormatting sqref="C205">
    <cfRule type="notContainsBlanks" dxfId="3" priority="1">
      <formula>LEN(TRIM(C205))&gt;0</formula>
    </cfRule>
  </conditionalFormatting>
  <pageMargins left="0.75" right="0.75" top="1" bottom="1"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pageSetUpPr fitToPage="1"/>
  </sheetPr>
  <dimension ref="A1:AD1151"/>
  <sheetViews>
    <sheetView workbookViewId="0">
      <pane xSplit="1" ySplit="3" topLeftCell="B4" activePane="bottomRight" state="frozen"/>
      <selection pane="bottomRight" activeCell="B4" sqref="B4"/>
      <selection pane="bottomLeft" activeCell="A4" sqref="A4"/>
      <selection pane="topRight" activeCell="B1" sqref="B1"/>
    </sheetView>
  </sheetViews>
  <sheetFormatPr defaultColWidth="17.28515625" defaultRowHeight="15" customHeight="1"/>
  <cols>
    <col min="1" max="1" width="36.42578125" customWidth="1"/>
    <col min="2" max="2" width="37" customWidth="1"/>
    <col min="3" max="3" width="16.140625" customWidth="1"/>
    <col min="4" max="12" width="20.7109375" customWidth="1"/>
    <col min="13" max="13" width="23.140625" customWidth="1"/>
    <col min="14" max="14" width="28.85546875" customWidth="1"/>
    <col min="15" max="21" width="8.7109375" customWidth="1"/>
  </cols>
  <sheetData>
    <row r="1" spans="1:29" ht="14.25" customHeight="1">
      <c r="A1" s="1" t="s">
        <v>248</v>
      </c>
      <c r="B1" s="3"/>
      <c r="C1" s="3" t="s">
        <v>249</v>
      </c>
      <c r="D1" s="3"/>
      <c r="E1" s="3"/>
      <c r="F1" s="3"/>
      <c r="G1" s="3"/>
      <c r="H1" s="3"/>
      <c r="I1" s="3"/>
      <c r="J1" s="3"/>
      <c r="K1" s="3"/>
      <c r="L1" s="9"/>
      <c r="M1" s="9"/>
      <c r="N1" s="164"/>
      <c r="O1" s="164"/>
      <c r="P1" s="164"/>
      <c r="Q1" s="164"/>
      <c r="R1" s="164"/>
      <c r="S1" s="164"/>
      <c r="T1" s="164"/>
      <c r="U1" s="164"/>
      <c r="V1" s="164"/>
      <c r="W1" s="164"/>
      <c r="X1" s="164"/>
      <c r="Y1" s="164"/>
      <c r="Z1" s="164"/>
      <c r="AA1" s="164"/>
      <c r="AB1" s="164"/>
      <c r="AC1" s="164"/>
    </row>
    <row r="2" spans="1:29" ht="14.25" customHeight="1">
      <c r="A2" s="6" t="s">
        <v>250</v>
      </c>
      <c r="B2" s="3"/>
      <c r="C2" s="3"/>
      <c r="D2" s="3"/>
      <c r="E2" s="3"/>
      <c r="F2" s="3"/>
      <c r="G2" s="7"/>
      <c r="H2" s="3"/>
      <c r="I2" s="3"/>
      <c r="J2" s="3"/>
      <c r="K2" s="3"/>
      <c r="L2" s="9"/>
      <c r="M2" s="9"/>
      <c r="N2" s="164"/>
      <c r="O2" s="164"/>
      <c r="P2" s="164"/>
      <c r="Q2" s="164"/>
      <c r="R2" s="164"/>
      <c r="S2" s="164"/>
      <c r="T2" s="164"/>
      <c r="U2" s="164"/>
      <c r="V2" s="164"/>
      <c r="W2" s="164"/>
      <c r="X2" s="164"/>
      <c r="Y2" s="164"/>
      <c r="Z2" s="164"/>
      <c r="AA2" s="164"/>
      <c r="AB2" s="164"/>
      <c r="AC2" s="164"/>
    </row>
    <row r="3" spans="1:29" ht="13.5" customHeight="1">
      <c r="A3" s="9"/>
      <c r="B3" s="9"/>
      <c r="C3" s="9"/>
      <c r="D3" s="9"/>
      <c r="E3" s="9"/>
      <c r="F3" s="9"/>
      <c r="G3" s="9"/>
      <c r="H3" s="9"/>
      <c r="I3" s="9"/>
      <c r="J3" s="9"/>
      <c r="K3" s="9"/>
      <c r="L3" s="9"/>
      <c r="M3" s="9"/>
      <c r="N3" s="164"/>
      <c r="O3" s="164"/>
      <c r="P3" s="164"/>
      <c r="Q3" s="164"/>
      <c r="R3" s="164"/>
      <c r="S3" s="164"/>
      <c r="T3" s="164"/>
      <c r="U3" s="164"/>
      <c r="V3" s="164"/>
      <c r="W3" s="164"/>
      <c r="X3" s="164"/>
      <c r="Y3" s="164"/>
      <c r="Z3" s="164"/>
      <c r="AA3" s="164"/>
      <c r="AB3" s="164"/>
      <c r="AC3" s="164"/>
    </row>
    <row r="4" spans="1:29" ht="13.5" customHeight="1">
      <c r="A4" s="11" t="s">
        <v>0</v>
      </c>
      <c r="B4" s="220"/>
      <c r="C4" s="207"/>
      <c r="D4" s="207"/>
      <c r="E4" s="207"/>
      <c r="F4" s="207"/>
      <c r="G4" s="207"/>
      <c r="H4" s="207"/>
      <c r="I4" s="207"/>
      <c r="J4" s="207"/>
      <c r="K4" s="207"/>
      <c r="L4" s="207"/>
      <c r="M4" s="9"/>
      <c r="N4" s="13" t="s">
        <v>2</v>
      </c>
      <c r="O4" s="164"/>
      <c r="P4" s="164"/>
      <c r="Q4" s="164"/>
      <c r="R4" s="164"/>
      <c r="S4" s="164"/>
      <c r="T4" s="164"/>
      <c r="U4" s="164"/>
      <c r="V4" s="164"/>
      <c r="W4" s="164"/>
      <c r="X4" s="164"/>
      <c r="Y4" s="164"/>
      <c r="Z4" s="164"/>
      <c r="AA4" s="164"/>
      <c r="AB4" s="164"/>
      <c r="AC4" s="164"/>
    </row>
    <row r="5" spans="1:29" ht="13.5" customHeight="1">
      <c r="A5" s="110" t="s">
        <v>3</v>
      </c>
      <c r="B5" s="111" t="s">
        <v>4</v>
      </c>
      <c r="C5" s="111"/>
      <c r="D5" s="50" t="s">
        <v>5</v>
      </c>
      <c r="E5" s="50">
        <v>2017</v>
      </c>
      <c r="F5" s="50">
        <v>2018</v>
      </c>
      <c r="G5" s="50" t="s">
        <v>251</v>
      </c>
      <c r="H5" s="50">
        <v>2020</v>
      </c>
      <c r="I5" s="50">
        <v>2021</v>
      </c>
      <c r="J5" s="50">
        <v>2022</v>
      </c>
      <c r="K5" s="50" t="s">
        <v>252</v>
      </c>
      <c r="L5" s="50" t="s">
        <v>6</v>
      </c>
      <c r="M5" s="9"/>
      <c r="N5" s="164"/>
      <c r="O5" s="164"/>
      <c r="P5" s="164"/>
      <c r="Q5" s="164"/>
      <c r="R5" s="164"/>
      <c r="S5" s="164"/>
      <c r="T5" s="164"/>
      <c r="U5" s="164"/>
      <c r="V5" s="164"/>
      <c r="W5" s="164"/>
      <c r="X5" s="164"/>
      <c r="Y5" s="164"/>
      <c r="Z5" s="164"/>
      <c r="AA5" s="164"/>
      <c r="AB5" s="164"/>
      <c r="AC5" s="164"/>
    </row>
    <row r="6" spans="1:29" ht="13.5" customHeight="1">
      <c r="A6" s="221" t="s">
        <v>16</v>
      </c>
      <c r="B6" s="222" t="s">
        <v>17</v>
      </c>
      <c r="C6" s="16" t="s">
        <v>18</v>
      </c>
      <c r="D6" s="112">
        <v>0</v>
      </c>
      <c r="E6" s="113" t="s">
        <v>253</v>
      </c>
      <c r="F6" s="113" t="s">
        <v>9</v>
      </c>
      <c r="G6" s="113" t="s">
        <v>10</v>
      </c>
      <c r="H6" s="113" t="s">
        <v>11</v>
      </c>
      <c r="I6" s="113" t="s">
        <v>12</v>
      </c>
      <c r="J6" s="113" t="s">
        <v>13</v>
      </c>
      <c r="K6" s="113" t="s">
        <v>254</v>
      </c>
      <c r="L6" s="113" t="s">
        <v>254</v>
      </c>
      <c r="M6" s="9"/>
      <c r="N6" s="43" t="s">
        <v>27</v>
      </c>
      <c r="O6" s="164"/>
      <c r="P6" s="164"/>
      <c r="Q6" s="164"/>
      <c r="R6" s="164"/>
      <c r="S6" s="164"/>
      <c r="T6" s="164"/>
      <c r="U6" s="164"/>
      <c r="V6" s="164"/>
      <c r="W6" s="164"/>
      <c r="X6" s="164"/>
      <c r="Y6" s="164"/>
      <c r="Z6" s="164"/>
      <c r="AA6" s="164"/>
      <c r="AB6" s="164"/>
      <c r="AC6" s="164"/>
    </row>
    <row r="7" spans="1:29" ht="13.5" customHeight="1">
      <c r="A7" s="178"/>
      <c r="B7" s="223"/>
      <c r="C7" s="36" t="s">
        <v>28</v>
      </c>
      <c r="D7" s="20"/>
      <c r="E7" s="22" t="s">
        <v>29</v>
      </c>
      <c r="F7" s="21" t="s">
        <v>30</v>
      </c>
      <c r="G7" s="22"/>
      <c r="H7" s="22"/>
      <c r="I7" s="22"/>
      <c r="J7" s="22"/>
      <c r="K7" s="22"/>
      <c r="L7" s="22"/>
      <c r="M7" s="9"/>
      <c r="N7" s="164"/>
      <c r="O7" s="164"/>
      <c r="P7" s="164"/>
      <c r="Q7" s="164"/>
      <c r="R7" s="164"/>
      <c r="S7" s="164"/>
      <c r="T7" s="164"/>
      <c r="U7" s="164"/>
      <c r="V7" s="164"/>
      <c r="W7" s="164"/>
      <c r="X7" s="164"/>
      <c r="Y7" s="164"/>
      <c r="Z7" s="164"/>
      <c r="AA7" s="164"/>
      <c r="AB7" s="164"/>
      <c r="AC7" s="164"/>
    </row>
    <row r="8" spans="1:29" ht="13.5" customHeight="1">
      <c r="A8" s="178"/>
      <c r="B8" s="223"/>
      <c r="C8" s="27" t="s">
        <v>255</v>
      </c>
      <c r="D8" s="206" t="s">
        <v>32</v>
      </c>
      <c r="E8" s="207"/>
      <c r="F8" s="207"/>
      <c r="G8" s="207"/>
      <c r="H8" s="207"/>
      <c r="I8" s="207"/>
      <c r="J8" s="207"/>
      <c r="K8" s="207"/>
      <c r="L8" s="208"/>
      <c r="M8" s="9"/>
      <c r="N8" s="164"/>
      <c r="O8" s="164"/>
      <c r="P8" s="164"/>
      <c r="Q8" s="164"/>
      <c r="R8" s="164"/>
      <c r="S8" s="164"/>
      <c r="T8" s="164"/>
      <c r="U8" s="164"/>
      <c r="V8" s="164"/>
      <c r="W8" s="164"/>
      <c r="X8" s="164"/>
      <c r="Y8" s="164"/>
      <c r="Z8" s="164"/>
      <c r="AA8" s="164"/>
      <c r="AB8" s="164"/>
      <c r="AC8" s="164"/>
    </row>
    <row r="9" spans="1:29" ht="13.5" customHeight="1">
      <c r="A9" s="178"/>
      <c r="B9" s="223"/>
      <c r="C9" s="24"/>
      <c r="D9" s="218" t="s">
        <v>33</v>
      </c>
      <c r="E9" s="207"/>
      <c r="F9" s="207"/>
      <c r="G9" s="207"/>
      <c r="H9" s="207"/>
      <c r="I9" s="207"/>
      <c r="J9" s="207"/>
      <c r="K9" s="207"/>
      <c r="L9" s="208"/>
      <c r="M9" s="9"/>
      <c r="N9" s="164"/>
      <c r="O9" s="164"/>
      <c r="P9" s="164"/>
      <c r="Q9" s="164"/>
      <c r="R9" s="164"/>
      <c r="S9" s="164"/>
      <c r="T9" s="164"/>
      <c r="U9" s="164"/>
      <c r="V9" s="164"/>
      <c r="W9" s="164"/>
      <c r="X9" s="164"/>
      <c r="Y9" s="164"/>
      <c r="Z9" s="164"/>
      <c r="AA9" s="164"/>
      <c r="AB9" s="164"/>
      <c r="AC9" s="164"/>
    </row>
    <row r="10" spans="1:29" ht="13.5" customHeight="1">
      <c r="A10" s="178"/>
      <c r="B10" s="49" t="s">
        <v>34</v>
      </c>
      <c r="C10" s="111"/>
      <c r="D10" s="50" t="s">
        <v>5</v>
      </c>
      <c r="E10" s="50">
        <v>2017</v>
      </c>
      <c r="F10" s="50">
        <v>2018</v>
      </c>
      <c r="G10" s="50" t="s">
        <v>251</v>
      </c>
      <c r="H10" s="50">
        <v>2020</v>
      </c>
      <c r="I10" s="50">
        <v>2021</v>
      </c>
      <c r="J10" s="50">
        <v>2022</v>
      </c>
      <c r="K10" s="50" t="s">
        <v>252</v>
      </c>
      <c r="L10" s="50" t="s">
        <v>6</v>
      </c>
      <c r="M10" s="9"/>
      <c r="N10" s="164"/>
      <c r="O10" s="164"/>
      <c r="P10" s="164"/>
      <c r="Q10" s="164"/>
      <c r="R10" s="164"/>
      <c r="S10" s="164"/>
      <c r="T10" s="164"/>
      <c r="U10" s="164"/>
      <c r="V10" s="164"/>
      <c r="W10" s="164"/>
      <c r="X10" s="164"/>
      <c r="Y10" s="164"/>
      <c r="Z10" s="164"/>
      <c r="AA10" s="164"/>
      <c r="AB10" s="164"/>
      <c r="AC10" s="164"/>
    </row>
    <row r="11" spans="1:29" ht="13.5" customHeight="1">
      <c r="A11" s="178"/>
      <c r="B11" s="222" t="s">
        <v>41</v>
      </c>
      <c r="C11" s="16" t="s">
        <v>18</v>
      </c>
      <c r="D11" s="22" t="s">
        <v>35</v>
      </c>
      <c r="E11" s="22" t="s">
        <v>35</v>
      </c>
      <c r="F11" s="22" t="s">
        <v>36</v>
      </c>
      <c r="G11" s="22" t="s">
        <v>37</v>
      </c>
      <c r="H11" s="22" t="s">
        <v>38</v>
      </c>
      <c r="I11" s="22" t="s">
        <v>39</v>
      </c>
      <c r="J11" s="22" t="s">
        <v>40</v>
      </c>
      <c r="K11" s="22">
        <f t="shared" ref="K11:L11" si="0">SUM(K15:K20)</f>
        <v>91659</v>
      </c>
      <c r="L11" s="22">
        <f t="shared" si="0"/>
        <v>119649</v>
      </c>
      <c r="M11" s="9"/>
      <c r="N11" s="164"/>
      <c r="O11" s="164"/>
      <c r="P11" s="164"/>
      <c r="Q11" s="164"/>
      <c r="R11" s="164"/>
      <c r="S11" s="164"/>
      <c r="T11" s="164"/>
      <c r="U11" s="164"/>
      <c r="V11" s="164"/>
      <c r="W11" s="164"/>
      <c r="X11" s="164"/>
      <c r="Y11" s="164"/>
      <c r="Z11" s="164"/>
      <c r="AA11" s="164"/>
      <c r="AB11" s="164"/>
      <c r="AC11" s="164"/>
    </row>
    <row r="12" spans="1:29" ht="13.5" customHeight="1">
      <c r="A12" s="178"/>
      <c r="B12" s="223"/>
      <c r="C12" s="36" t="s">
        <v>28</v>
      </c>
      <c r="D12" s="20"/>
      <c r="E12" s="22" t="s">
        <v>45</v>
      </c>
      <c r="F12" s="22" t="s">
        <v>46</v>
      </c>
      <c r="G12" s="22"/>
      <c r="H12" s="22"/>
      <c r="I12" s="22"/>
      <c r="J12" s="22"/>
      <c r="K12" s="22"/>
      <c r="L12" s="22"/>
      <c r="M12" s="9"/>
      <c r="N12" s="164"/>
      <c r="O12" s="164"/>
      <c r="P12" s="164"/>
      <c r="Q12" s="164"/>
      <c r="R12" s="164"/>
      <c r="S12" s="164"/>
      <c r="T12" s="164"/>
      <c r="U12" s="164"/>
      <c r="V12" s="164"/>
      <c r="W12" s="164"/>
      <c r="X12" s="164"/>
      <c r="Y12" s="164"/>
      <c r="Z12" s="164"/>
      <c r="AA12" s="164"/>
      <c r="AB12" s="164"/>
      <c r="AC12" s="164"/>
    </row>
    <row r="13" spans="1:29" ht="13.5" customHeight="1">
      <c r="A13" s="178"/>
      <c r="B13" s="223"/>
      <c r="C13" s="27"/>
      <c r="D13" s="206" t="s">
        <v>32</v>
      </c>
      <c r="E13" s="207"/>
      <c r="F13" s="207"/>
      <c r="G13" s="207"/>
      <c r="H13" s="207"/>
      <c r="I13" s="207"/>
      <c r="J13" s="207"/>
      <c r="K13" s="207"/>
      <c r="L13" s="208"/>
      <c r="M13" s="9"/>
      <c r="N13" s="164"/>
      <c r="O13" s="164"/>
      <c r="P13" s="164"/>
      <c r="Q13" s="164"/>
      <c r="R13" s="164"/>
      <c r="S13" s="164"/>
      <c r="T13" s="164"/>
      <c r="U13" s="164"/>
      <c r="V13" s="164"/>
      <c r="W13" s="164"/>
      <c r="X13" s="164"/>
      <c r="Y13" s="164"/>
      <c r="Z13" s="164"/>
      <c r="AA13" s="164"/>
      <c r="AB13" s="164"/>
      <c r="AC13" s="164"/>
    </row>
    <row r="14" spans="1:29" ht="13.5" customHeight="1">
      <c r="A14" s="178"/>
      <c r="B14" s="224"/>
      <c r="C14" s="24"/>
      <c r="D14" s="218" t="s">
        <v>48</v>
      </c>
      <c r="E14" s="207"/>
      <c r="F14" s="207"/>
      <c r="G14" s="207"/>
      <c r="H14" s="207"/>
      <c r="I14" s="207"/>
      <c r="J14" s="207"/>
      <c r="K14" s="207"/>
      <c r="L14" s="208"/>
      <c r="M14" s="9"/>
      <c r="N14" s="164"/>
      <c r="O14" s="164"/>
      <c r="P14" s="164"/>
      <c r="Q14" s="164"/>
      <c r="R14" s="164"/>
      <c r="S14" s="164"/>
      <c r="T14" s="164"/>
      <c r="U14" s="164"/>
      <c r="V14" s="164"/>
      <c r="W14" s="164"/>
      <c r="X14" s="164"/>
      <c r="Y14" s="164"/>
      <c r="Z14" s="164"/>
      <c r="AA14" s="164"/>
      <c r="AB14" s="164"/>
      <c r="AC14" s="164"/>
    </row>
    <row r="15" spans="1:29" ht="12.75" customHeight="1">
      <c r="A15" s="178"/>
      <c r="B15" s="114" t="s">
        <v>49</v>
      </c>
      <c r="C15" s="115"/>
      <c r="D15" s="30">
        <v>0</v>
      </c>
      <c r="E15" s="30">
        <v>0</v>
      </c>
      <c r="F15" s="30">
        <v>0</v>
      </c>
      <c r="G15" s="113">
        <v>25351</v>
      </c>
      <c r="H15" s="113">
        <v>25351</v>
      </c>
      <c r="I15" s="113">
        <v>26779</v>
      </c>
      <c r="J15" s="113">
        <v>26779</v>
      </c>
      <c r="K15" s="113">
        <v>28287</v>
      </c>
      <c r="L15" s="113">
        <v>41508</v>
      </c>
      <c r="M15" s="9"/>
      <c r="N15" s="164"/>
      <c r="O15" s="164"/>
      <c r="P15" s="164"/>
      <c r="Q15" s="164"/>
      <c r="R15" s="164"/>
      <c r="S15" s="164"/>
      <c r="T15" s="164"/>
      <c r="U15" s="164"/>
      <c r="V15" s="164"/>
      <c r="W15" s="164"/>
      <c r="X15" s="164"/>
      <c r="Y15" s="164"/>
      <c r="Z15" s="164"/>
      <c r="AA15" s="164"/>
      <c r="AB15" s="164"/>
      <c r="AC15" s="164"/>
    </row>
    <row r="16" spans="1:29" ht="12.75" customHeight="1">
      <c r="A16" s="178"/>
      <c r="B16" s="114" t="s">
        <v>50</v>
      </c>
      <c r="C16" s="115"/>
      <c r="D16" s="30">
        <v>0</v>
      </c>
      <c r="E16" s="30">
        <v>0</v>
      </c>
      <c r="F16" s="113">
        <v>4542</v>
      </c>
      <c r="G16" s="113">
        <v>4542</v>
      </c>
      <c r="H16" s="113">
        <v>4542</v>
      </c>
      <c r="I16" s="113">
        <v>4798</v>
      </c>
      <c r="J16" s="113">
        <v>4798</v>
      </c>
      <c r="K16" s="113">
        <v>5068</v>
      </c>
      <c r="L16" s="113">
        <v>7437</v>
      </c>
      <c r="M16" s="9"/>
      <c r="N16" s="164"/>
      <c r="O16" s="164"/>
      <c r="P16" s="164"/>
      <c r="Q16" s="164"/>
      <c r="R16" s="164"/>
      <c r="S16" s="164"/>
      <c r="T16" s="164"/>
      <c r="U16" s="164"/>
      <c r="V16" s="164"/>
      <c r="W16" s="164"/>
      <c r="X16" s="164"/>
      <c r="Y16" s="164"/>
      <c r="Z16" s="164"/>
      <c r="AA16" s="164"/>
      <c r="AB16" s="164"/>
      <c r="AC16" s="164"/>
    </row>
    <row r="17" spans="1:29" ht="12.75" customHeight="1">
      <c r="A17" s="178"/>
      <c r="B17" s="114" t="s">
        <v>51</v>
      </c>
      <c r="C17" s="115"/>
      <c r="D17" s="30">
        <v>0</v>
      </c>
      <c r="E17" s="30">
        <v>0</v>
      </c>
      <c r="F17" s="30">
        <v>0</v>
      </c>
      <c r="G17" s="113">
        <v>0</v>
      </c>
      <c r="H17" s="113">
        <v>5282</v>
      </c>
      <c r="I17" s="113">
        <v>5579</v>
      </c>
      <c r="J17" s="113">
        <v>5579</v>
      </c>
      <c r="K17" s="113">
        <v>5893</v>
      </c>
      <c r="L17" s="113">
        <v>8647</v>
      </c>
      <c r="M17" s="9"/>
      <c r="N17" s="164"/>
      <c r="O17" s="164"/>
      <c r="P17" s="164"/>
      <c r="Q17" s="164"/>
      <c r="R17" s="164"/>
      <c r="S17" s="164"/>
      <c r="T17" s="164"/>
      <c r="U17" s="164"/>
      <c r="V17" s="164"/>
      <c r="W17" s="164"/>
      <c r="X17" s="164"/>
      <c r="Y17" s="164"/>
      <c r="Z17" s="164"/>
      <c r="AA17" s="164"/>
      <c r="AB17" s="164"/>
      <c r="AC17" s="164"/>
    </row>
    <row r="18" spans="1:29" ht="12.75" customHeight="1">
      <c r="A18" s="178"/>
      <c r="B18" s="114" t="s">
        <v>256</v>
      </c>
      <c r="C18" s="115"/>
      <c r="D18" s="30">
        <v>0</v>
      </c>
      <c r="E18" s="30">
        <v>0</v>
      </c>
      <c r="F18" s="30">
        <v>0</v>
      </c>
      <c r="G18" s="113">
        <v>0</v>
      </c>
      <c r="H18" s="113">
        <v>0</v>
      </c>
      <c r="I18" s="113">
        <v>18365</v>
      </c>
      <c r="J18" s="113">
        <v>18365</v>
      </c>
      <c r="K18" s="113">
        <v>18814</v>
      </c>
      <c r="L18" s="113">
        <v>22277</v>
      </c>
      <c r="M18" s="9"/>
      <c r="N18" s="164"/>
      <c r="O18" s="164"/>
      <c r="P18" s="164"/>
      <c r="Q18" s="164"/>
      <c r="R18" s="164"/>
      <c r="S18" s="164"/>
      <c r="T18" s="164"/>
      <c r="U18" s="164"/>
      <c r="V18" s="164"/>
      <c r="W18" s="164"/>
      <c r="X18" s="164"/>
      <c r="Y18" s="164"/>
      <c r="Z18" s="164"/>
      <c r="AA18" s="164"/>
      <c r="AB18" s="164"/>
      <c r="AC18" s="164"/>
    </row>
    <row r="19" spans="1:29" ht="12.75" customHeight="1">
      <c r="A19" s="178"/>
      <c r="B19" s="114" t="s">
        <v>257</v>
      </c>
      <c r="C19" s="115"/>
      <c r="D19" s="30">
        <v>0</v>
      </c>
      <c r="E19" s="30">
        <v>0</v>
      </c>
      <c r="F19" s="30">
        <v>0</v>
      </c>
      <c r="G19" s="113">
        <v>0</v>
      </c>
      <c r="H19" s="113">
        <v>0</v>
      </c>
      <c r="I19" s="113">
        <v>7765</v>
      </c>
      <c r="J19" s="113">
        <v>7765</v>
      </c>
      <c r="K19" s="113">
        <v>13439</v>
      </c>
      <c r="L19" s="113">
        <v>15912</v>
      </c>
      <c r="M19" s="9"/>
      <c r="N19" s="164"/>
      <c r="O19" s="164"/>
      <c r="P19" s="164"/>
      <c r="Q19" s="164"/>
      <c r="R19" s="164"/>
      <c r="S19" s="164"/>
      <c r="T19" s="164"/>
      <c r="U19" s="164"/>
      <c r="V19" s="164"/>
      <c r="W19" s="164"/>
      <c r="X19" s="164"/>
      <c r="Y19" s="164"/>
      <c r="Z19" s="164"/>
      <c r="AA19" s="164"/>
      <c r="AB19" s="164"/>
      <c r="AC19" s="164"/>
    </row>
    <row r="20" spans="1:29" ht="12.75" customHeight="1">
      <c r="A20" s="178"/>
      <c r="B20" s="114" t="s">
        <v>258</v>
      </c>
      <c r="C20" s="115"/>
      <c r="D20" s="32">
        <v>0</v>
      </c>
      <c r="E20" s="32">
        <v>0</v>
      </c>
      <c r="F20" s="32">
        <v>0</v>
      </c>
      <c r="G20" s="113">
        <v>0</v>
      </c>
      <c r="H20" s="113">
        <v>0</v>
      </c>
      <c r="I20" s="113">
        <v>0</v>
      </c>
      <c r="J20" s="113">
        <v>19677</v>
      </c>
      <c r="K20" s="113">
        <v>20158</v>
      </c>
      <c r="L20" s="113">
        <v>23868</v>
      </c>
      <c r="M20" s="9"/>
      <c r="N20" s="164"/>
      <c r="O20" s="164"/>
      <c r="P20" s="164"/>
      <c r="Q20" s="164"/>
      <c r="R20" s="164"/>
      <c r="S20" s="164"/>
      <c r="T20" s="164"/>
      <c r="U20" s="164"/>
      <c r="V20" s="164"/>
      <c r="W20" s="164"/>
      <c r="X20" s="164"/>
      <c r="Y20" s="164"/>
      <c r="Z20" s="164"/>
      <c r="AA20" s="164"/>
      <c r="AB20" s="164"/>
      <c r="AC20" s="164"/>
    </row>
    <row r="21" spans="1:29" ht="12.75" customHeight="1">
      <c r="A21" s="178"/>
      <c r="B21" s="33" t="s">
        <v>54</v>
      </c>
      <c r="C21" s="111"/>
      <c r="D21" s="50" t="s">
        <v>5</v>
      </c>
      <c r="E21" s="50">
        <v>2017</v>
      </c>
      <c r="F21" s="50">
        <v>2018</v>
      </c>
      <c r="G21" s="50" t="s">
        <v>251</v>
      </c>
      <c r="H21" s="50">
        <v>2020</v>
      </c>
      <c r="I21" s="50" t="s">
        <v>259</v>
      </c>
      <c r="J21" s="50">
        <v>2022</v>
      </c>
      <c r="K21" s="50" t="s">
        <v>252</v>
      </c>
      <c r="L21" s="50" t="s">
        <v>55</v>
      </c>
      <c r="M21" s="9"/>
      <c r="N21" s="164"/>
      <c r="O21" s="164"/>
      <c r="P21" s="164"/>
      <c r="Q21" s="164"/>
      <c r="R21" s="164"/>
      <c r="S21" s="164"/>
      <c r="T21" s="164"/>
      <c r="U21" s="164"/>
      <c r="V21" s="164"/>
      <c r="W21" s="164"/>
      <c r="X21" s="164"/>
      <c r="Y21" s="164"/>
      <c r="Z21" s="164"/>
      <c r="AA21" s="164"/>
      <c r="AB21" s="164"/>
      <c r="AC21" s="164"/>
    </row>
    <row r="22" spans="1:29" ht="12.75" customHeight="1">
      <c r="A22" s="178"/>
      <c r="B22" s="231" t="s">
        <v>260</v>
      </c>
      <c r="C22" s="16" t="s">
        <v>18</v>
      </c>
      <c r="D22" s="113">
        <f>SUM(D26:D35)</f>
        <v>27</v>
      </c>
      <c r="E22" s="113">
        <v>35</v>
      </c>
      <c r="F22" s="116">
        <v>40</v>
      </c>
      <c r="G22" s="113">
        <v>57</v>
      </c>
      <c r="H22" s="113">
        <v>68</v>
      </c>
      <c r="I22" s="113">
        <v>78</v>
      </c>
      <c r="J22" s="113">
        <v>89</v>
      </c>
      <c r="K22" s="113">
        <v>99</v>
      </c>
      <c r="L22" s="113">
        <v>107</v>
      </c>
      <c r="M22" s="9"/>
      <c r="N22" s="164"/>
      <c r="O22" s="164"/>
      <c r="P22" s="164"/>
      <c r="Q22" s="164"/>
      <c r="R22" s="164"/>
      <c r="S22" s="164"/>
      <c r="T22" s="164"/>
      <c r="U22" s="164"/>
      <c r="V22" s="164"/>
      <c r="W22" s="164"/>
      <c r="X22" s="164"/>
      <c r="Y22" s="164"/>
      <c r="Z22" s="164"/>
      <c r="AA22" s="164"/>
      <c r="AB22" s="164"/>
      <c r="AC22" s="164"/>
    </row>
    <row r="23" spans="1:29" ht="12.75" customHeight="1">
      <c r="A23" s="178"/>
      <c r="B23" s="223"/>
      <c r="C23" s="36" t="s">
        <v>28</v>
      </c>
      <c r="D23" s="20"/>
      <c r="E23" s="22">
        <f t="shared" ref="E23:F23" si="1">SUM(E26:E35)</f>
        <v>38</v>
      </c>
      <c r="F23" s="48">
        <f t="shared" si="1"/>
        <v>44</v>
      </c>
      <c r="G23" s="22"/>
      <c r="H23" s="22"/>
      <c r="I23" s="22"/>
      <c r="J23" s="22"/>
      <c r="K23" s="22"/>
      <c r="L23" s="22"/>
      <c r="M23" s="9"/>
      <c r="N23" s="164"/>
      <c r="O23" s="164"/>
      <c r="P23" s="164"/>
      <c r="Q23" s="164"/>
      <c r="R23" s="164"/>
      <c r="S23" s="164"/>
      <c r="T23" s="164"/>
      <c r="U23" s="164"/>
      <c r="V23" s="164"/>
      <c r="W23" s="164"/>
      <c r="X23" s="164"/>
      <c r="Y23" s="164"/>
      <c r="Z23" s="164"/>
      <c r="AA23" s="164"/>
      <c r="AB23" s="164"/>
      <c r="AC23" s="164"/>
    </row>
    <row r="24" spans="1:29" ht="12.75" customHeight="1">
      <c r="A24" s="178"/>
      <c r="B24" s="223"/>
      <c r="C24" s="27"/>
      <c r="D24" s="206" t="s">
        <v>32</v>
      </c>
      <c r="E24" s="207"/>
      <c r="F24" s="207"/>
      <c r="G24" s="207"/>
      <c r="H24" s="207"/>
      <c r="I24" s="207"/>
      <c r="J24" s="207"/>
      <c r="K24" s="207"/>
      <c r="L24" s="208"/>
      <c r="M24" s="9"/>
      <c r="N24" s="164"/>
      <c r="O24" s="164"/>
      <c r="P24" s="164"/>
      <c r="Q24" s="164"/>
      <c r="R24" s="164"/>
      <c r="S24" s="164"/>
      <c r="T24" s="164"/>
      <c r="U24" s="164"/>
      <c r="V24" s="164"/>
      <c r="W24" s="164"/>
      <c r="X24" s="164"/>
      <c r="Y24" s="164"/>
      <c r="Z24" s="164"/>
      <c r="AA24" s="164"/>
      <c r="AB24" s="164"/>
      <c r="AC24" s="164"/>
    </row>
    <row r="25" spans="1:29" ht="12.75" customHeight="1">
      <c r="A25" s="178"/>
      <c r="B25" s="224"/>
      <c r="C25" s="24"/>
      <c r="D25" s="218" t="s">
        <v>261</v>
      </c>
      <c r="E25" s="207"/>
      <c r="F25" s="207"/>
      <c r="G25" s="207"/>
      <c r="H25" s="207"/>
      <c r="I25" s="207"/>
      <c r="J25" s="207"/>
      <c r="K25" s="207"/>
      <c r="L25" s="208"/>
      <c r="M25" s="9"/>
      <c r="N25" s="164"/>
      <c r="O25" s="164"/>
      <c r="P25" s="164"/>
      <c r="Q25" s="164"/>
      <c r="R25" s="164"/>
      <c r="S25" s="164"/>
      <c r="T25" s="164"/>
      <c r="U25" s="164"/>
      <c r="V25" s="164"/>
      <c r="W25" s="164"/>
      <c r="X25" s="164"/>
      <c r="Y25" s="164"/>
      <c r="Z25" s="164"/>
      <c r="AA25" s="164"/>
      <c r="AB25" s="164"/>
      <c r="AC25" s="164"/>
    </row>
    <row r="26" spans="1:29" ht="12" customHeight="1">
      <c r="A26" s="178"/>
      <c r="B26" s="162" t="s">
        <v>262</v>
      </c>
      <c r="C26" s="115"/>
      <c r="D26" s="30">
        <v>6</v>
      </c>
      <c r="E26" s="113">
        <v>10</v>
      </c>
      <c r="F26" s="113">
        <v>11</v>
      </c>
      <c r="G26" s="113">
        <v>14</v>
      </c>
      <c r="H26" s="113">
        <v>16</v>
      </c>
      <c r="I26" s="113">
        <v>18</v>
      </c>
      <c r="J26" s="113">
        <v>20</v>
      </c>
      <c r="K26" s="113">
        <v>22</v>
      </c>
      <c r="L26" s="113">
        <v>22</v>
      </c>
      <c r="M26" s="9"/>
      <c r="N26" s="164"/>
      <c r="O26" s="164"/>
      <c r="P26" s="164"/>
      <c r="Q26" s="164"/>
      <c r="R26" s="164"/>
      <c r="S26" s="164"/>
      <c r="T26" s="164"/>
      <c r="U26" s="164"/>
      <c r="V26" s="164"/>
      <c r="W26" s="164"/>
      <c r="X26" s="164"/>
      <c r="Y26" s="164"/>
      <c r="Z26" s="164"/>
      <c r="AA26" s="164"/>
      <c r="AB26" s="164"/>
      <c r="AC26" s="164"/>
    </row>
    <row r="27" spans="1:29" ht="12" customHeight="1">
      <c r="A27" s="178"/>
      <c r="B27" s="162" t="s">
        <v>59</v>
      </c>
      <c r="C27" s="113"/>
      <c r="D27" s="113"/>
      <c r="E27" s="113"/>
      <c r="F27" s="113"/>
      <c r="G27" s="113"/>
      <c r="H27" s="113"/>
      <c r="I27" s="113"/>
      <c r="J27" s="113"/>
      <c r="K27" s="113"/>
      <c r="L27" s="113"/>
      <c r="M27" s="9"/>
      <c r="N27" s="164"/>
      <c r="O27" s="164"/>
      <c r="P27" s="164"/>
      <c r="Q27" s="164"/>
      <c r="R27" s="164"/>
      <c r="S27" s="164"/>
      <c r="T27" s="164"/>
      <c r="U27" s="164"/>
      <c r="V27" s="164"/>
      <c r="W27" s="164"/>
      <c r="X27" s="164"/>
      <c r="Y27" s="164"/>
      <c r="Z27" s="164"/>
      <c r="AA27" s="164"/>
      <c r="AB27" s="164"/>
      <c r="AC27" s="164"/>
    </row>
    <row r="28" spans="1:29" ht="12" customHeight="1">
      <c r="A28" s="178"/>
      <c r="B28" s="117" t="s">
        <v>263</v>
      </c>
      <c r="C28" s="115"/>
      <c r="D28" s="30">
        <v>0</v>
      </c>
      <c r="E28" s="113">
        <v>0</v>
      </c>
      <c r="F28" s="113">
        <v>0</v>
      </c>
      <c r="G28" s="113">
        <v>0</v>
      </c>
      <c r="H28" s="113">
        <v>1</v>
      </c>
      <c r="I28" s="113">
        <v>2</v>
      </c>
      <c r="J28" s="113">
        <v>3</v>
      </c>
      <c r="K28" s="113">
        <v>4</v>
      </c>
      <c r="L28" s="113">
        <v>4</v>
      </c>
      <c r="M28" s="9"/>
      <c r="N28" s="164"/>
      <c r="O28" s="164"/>
      <c r="P28" s="164"/>
      <c r="Q28" s="164"/>
      <c r="R28" s="164"/>
      <c r="S28" s="164"/>
      <c r="T28" s="164"/>
      <c r="U28" s="164"/>
      <c r="V28" s="164"/>
      <c r="W28" s="164"/>
      <c r="X28" s="164"/>
      <c r="Y28" s="164"/>
      <c r="Z28" s="164"/>
      <c r="AA28" s="164"/>
      <c r="AB28" s="164"/>
      <c r="AC28" s="164"/>
    </row>
    <row r="29" spans="1:29" ht="12" customHeight="1">
      <c r="A29" s="178"/>
      <c r="B29" s="117" t="s">
        <v>264</v>
      </c>
      <c r="C29" s="115"/>
      <c r="D29" s="30">
        <v>21</v>
      </c>
      <c r="E29" s="113">
        <v>28</v>
      </c>
      <c r="F29" s="113">
        <v>32</v>
      </c>
      <c r="G29" s="113">
        <v>40</v>
      </c>
      <c r="H29" s="113">
        <f>+G29+8</f>
        <v>48</v>
      </c>
      <c r="I29" s="113">
        <v>55</v>
      </c>
      <c r="J29" s="113">
        <v>62</v>
      </c>
      <c r="K29" s="113">
        <f>+J29+8</f>
        <v>70</v>
      </c>
      <c r="L29" s="113">
        <v>78</v>
      </c>
      <c r="M29" s="9"/>
      <c r="N29" s="164"/>
      <c r="O29" s="164"/>
      <c r="P29" s="164"/>
      <c r="Q29" s="164"/>
      <c r="R29" s="164"/>
      <c r="S29" s="164"/>
      <c r="T29" s="164"/>
      <c r="U29" s="164"/>
      <c r="V29" s="164"/>
      <c r="W29" s="164"/>
      <c r="X29" s="164"/>
      <c r="Y29" s="164"/>
      <c r="Z29" s="164"/>
      <c r="AA29" s="164"/>
      <c r="AB29" s="164"/>
      <c r="AC29" s="164"/>
    </row>
    <row r="30" spans="1:29" ht="12" customHeight="1">
      <c r="A30" s="178"/>
      <c r="B30" s="162" t="s">
        <v>62</v>
      </c>
      <c r="C30" s="115"/>
      <c r="D30" s="30">
        <v>0</v>
      </c>
      <c r="E30" s="113">
        <v>0</v>
      </c>
      <c r="F30" s="113">
        <v>1</v>
      </c>
      <c r="G30" s="113">
        <v>1</v>
      </c>
      <c r="H30" s="113">
        <v>1</v>
      </c>
      <c r="I30" s="113">
        <v>1</v>
      </c>
      <c r="J30" s="113">
        <v>1</v>
      </c>
      <c r="K30" s="113">
        <v>1</v>
      </c>
      <c r="L30" s="113">
        <v>1</v>
      </c>
      <c r="M30" s="9"/>
      <c r="N30" s="164"/>
      <c r="O30" s="164"/>
      <c r="P30" s="164"/>
      <c r="Q30" s="164"/>
      <c r="R30" s="164"/>
      <c r="S30" s="164"/>
      <c r="T30" s="164"/>
      <c r="U30" s="164"/>
      <c r="V30" s="164"/>
      <c r="W30" s="164"/>
      <c r="X30" s="164"/>
      <c r="Y30" s="164"/>
      <c r="Z30" s="164"/>
      <c r="AA30" s="164"/>
      <c r="AB30" s="164"/>
      <c r="AC30" s="164"/>
    </row>
    <row r="31" spans="1:29" ht="12" customHeight="1">
      <c r="A31" s="178"/>
      <c r="B31" s="162" t="s">
        <v>63</v>
      </c>
      <c r="C31" s="115"/>
      <c r="D31" s="30">
        <v>0</v>
      </c>
      <c r="E31" s="118"/>
      <c r="F31" s="113">
        <v>0</v>
      </c>
      <c r="G31" s="118"/>
      <c r="H31" s="118"/>
      <c r="I31" s="118"/>
      <c r="J31" s="118"/>
      <c r="K31" s="118"/>
      <c r="L31" s="118"/>
      <c r="M31" s="9"/>
      <c r="N31" s="164"/>
      <c r="O31" s="164"/>
      <c r="P31" s="164"/>
      <c r="Q31" s="164"/>
      <c r="R31" s="164"/>
      <c r="S31" s="164"/>
      <c r="T31" s="164"/>
      <c r="U31" s="164"/>
      <c r="V31" s="164"/>
      <c r="W31" s="164"/>
      <c r="X31" s="164"/>
      <c r="Y31" s="164"/>
      <c r="Z31" s="164"/>
      <c r="AA31" s="164"/>
      <c r="AB31" s="164"/>
      <c r="AC31" s="164"/>
    </row>
    <row r="32" spans="1:29" ht="12" customHeight="1">
      <c r="A32" s="178"/>
      <c r="B32" s="162" t="s">
        <v>64</v>
      </c>
      <c r="C32" s="115"/>
      <c r="D32" s="30">
        <v>0</v>
      </c>
      <c r="E32" s="118"/>
      <c r="F32" s="113">
        <v>0</v>
      </c>
      <c r="G32" s="118"/>
      <c r="H32" s="118"/>
      <c r="I32" s="118"/>
      <c r="J32" s="118"/>
      <c r="K32" s="118"/>
      <c r="L32" s="118"/>
      <c r="M32" s="9"/>
      <c r="N32" s="164"/>
      <c r="O32" s="164"/>
      <c r="P32" s="164"/>
      <c r="Q32" s="164"/>
      <c r="R32" s="164"/>
      <c r="S32" s="164"/>
      <c r="T32" s="164"/>
      <c r="U32" s="164"/>
      <c r="V32" s="164"/>
      <c r="W32" s="164"/>
      <c r="X32" s="164"/>
      <c r="Y32" s="164"/>
      <c r="Z32" s="164"/>
      <c r="AA32" s="164"/>
      <c r="AB32" s="164"/>
      <c r="AC32" s="164"/>
    </row>
    <row r="33" spans="1:29" ht="12" customHeight="1">
      <c r="A33" s="178"/>
      <c r="B33" s="162" t="s">
        <v>65</v>
      </c>
      <c r="C33" s="115"/>
      <c r="D33" s="30">
        <v>0</v>
      </c>
      <c r="E33" s="113">
        <v>0</v>
      </c>
      <c r="F33" s="113">
        <v>0</v>
      </c>
      <c r="G33" s="113">
        <v>1</v>
      </c>
      <c r="H33" s="113">
        <v>1</v>
      </c>
      <c r="I33" s="113">
        <v>1</v>
      </c>
      <c r="J33" s="113">
        <v>1</v>
      </c>
      <c r="K33" s="113">
        <v>1</v>
      </c>
      <c r="L33" s="113">
        <v>1</v>
      </c>
      <c r="M33" s="9"/>
      <c r="N33" s="164"/>
      <c r="O33" s="164"/>
      <c r="P33" s="164"/>
      <c r="Q33" s="164"/>
      <c r="R33" s="164"/>
      <c r="S33" s="164"/>
      <c r="T33" s="164"/>
      <c r="U33" s="164"/>
      <c r="V33" s="164"/>
      <c r="W33" s="164"/>
      <c r="X33" s="164"/>
      <c r="Y33" s="164"/>
      <c r="Z33" s="164"/>
      <c r="AA33" s="164"/>
      <c r="AB33" s="164"/>
      <c r="AC33" s="164"/>
    </row>
    <row r="34" spans="1:29" ht="12" customHeight="1">
      <c r="A34" s="178"/>
      <c r="B34" s="162" t="s">
        <v>66</v>
      </c>
      <c r="C34" s="115"/>
      <c r="D34" s="113">
        <v>0</v>
      </c>
      <c r="E34" s="118"/>
      <c r="F34" s="113">
        <v>0</v>
      </c>
      <c r="G34" s="118"/>
      <c r="H34" s="118"/>
      <c r="I34" s="118"/>
      <c r="J34" s="118"/>
      <c r="K34" s="118"/>
      <c r="L34" s="118"/>
      <c r="M34" s="9"/>
      <c r="N34" s="164"/>
      <c r="O34" s="164"/>
      <c r="P34" s="164"/>
      <c r="Q34" s="164"/>
      <c r="R34" s="164"/>
      <c r="S34" s="164"/>
      <c r="T34" s="164"/>
      <c r="U34" s="164"/>
      <c r="V34" s="164"/>
      <c r="W34" s="164"/>
      <c r="X34" s="164"/>
      <c r="Y34" s="164"/>
      <c r="Z34" s="164"/>
      <c r="AA34" s="164"/>
      <c r="AB34" s="164"/>
      <c r="AC34" s="164"/>
    </row>
    <row r="35" spans="1:29" ht="12" customHeight="1">
      <c r="A35" s="178"/>
      <c r="B35" s="162" t="s">
        <v>67</v>
      </c>
      <c r="C35" s="115"/>
      <c r="D35" s="113">
        <v>0</v>
      </c>
      <c r="E35" s="118"/>
      <c r="F35" s="113">
        <v>0</v>
      </c>
      <c r="G35" s="113">
        <v>1</v>
      </c>
      <c r="H35" s="113">
        <v>1</v>
      </c>
      <c r="I35" s="113">
        <v>1</v>
      </c>
      <c r="J35" s="113">
        <v>1</v>
      </c>
      <c r="K35" s="113">
        <v>1</v>
      </c>
      <c r="L35" s="113">
        <v>1</v>
      </c>
      <c r="M35" s="9"/>
      <c r="N35" s="164"/>
      <c r="O35" s="164"/>
      <c r="P35" s="164"/>
      <c r="Q35" s="164"/>
      <c r="R35" s="164"/>
      <c r="S35" s="164"/>
      <c r="T35" s="164"/>
      <c r="U35" s="164"/>
      <c r="V35" s="164"/>
      <c r="W35" s="164"/>
      <c r="X35" s="164"/>
      <c r="Y35" s="164"/>
      <c r="Z35" s="164"/>
      <c r="AA35" s="164"/>
      <c r="AB35" s="164"/>
      <c r="AC35" s="164"/>
    </row>
    <row r="36" spans="1:29" ht="12" customHeight="1">
      <c r="A36" s="178"/>
      <c r="B36" s="119" t="s">
        <v>68</v>
      </c>
      <c r="C36" s="111"/>
      <c r="D36" s="50" t="s">
        <v>5</v>
      </c>
      <c r="E36" s="50">
        <v>2017</v>
      </c>
      <c r="F36" s="50">
        <v>2018</v>
      </c>
      <c r="G36" s="50" t="s">
        <v>251</v>
      </c>
      <c r="H36" s="50">
        <v>2020</v>
      </c>
      <c r="I36" s="50" t="s">
        <v>259</v>
      </c>
      <c r="J36" s="50">
        <v>2022</v>
      </c>
      <c r="K36" s="50" t="s">
        <v>252</v>
      </c>
      <c r="L36" s="50" t="s">
        <v>55</v>
      </c>
      <c r="M36" s="9"/>
      <c r="N36" s="164"/>
      <c r="O36" s="164"/>
      <c r="P36" s="164"/>
      <c r="Q36" s="164"/>
      <c r="R36" s="164"/>
      <c r="S36" s="164"/>
      <c r="T36" s="164"/>
      <c r="U36" s="164"/>
      <c r="V36" s="164"/>
      <c r="W36" s="164"/>
      <c r="X36" s="164"/>
      <c r="Y36" s="164"/>
      <c r="Z36" s="164"/>
      <c r="AA36" s="164"/>
      <c r="AB36" s="164"/>
      <c r="AC36" s="164"/>
    </row>
    <row r="37" spans="1:29" ht="12" customHeight="1">
      <c r="A37" s="178"/>
      <c r="B37" s="222" t="s">
        <v>77</v>
      </c>
      <c r="C37" s="16" t="s">
        <v>18</v>
      </c>
      <c r="D37" s="22">
        <f>SUM(D42:D47)</f>
        <v>0</v>
      </c>
      <c r="E37" s="113" t="s">
        <v>69</v>
      </c>
      <c r="F37" s="116" t="s">
        <v>265</v>
      </c>
      <c r="G37" s="116" t="s">
        <v>266</v>
      </c>
      <c r="H37" s="116" t="s">
        <v>267</v>
      </c>
      <c r="I37" s="116" t="s">
        <v>268</v>
      </c>
      <c r="J37" s="116" t="s">
        <v>269</v>
      </c>
      <c r="K37" s="116" t="s">
        <v>270</v>
      </c>
      <c r="L37" s="116" t="s">
        <v>270</v>
      </c>
      <c r="M37" s="9"/>
      <c r="N37" s="164"/>
      <c r="O37" s="164"/>
      <c r="P37" s="164"/>
      <c r="Q37" s="164"/>
      <c r="R37" s="164"/>
      <c r="S37" s="164"/>
      <c r="T37" s="164"/>
      <c r="U37" s="164"/>
      <c r="V37" s="164"/>
      <c r="W37" s="164"/>
      <c r="X37" s="164"/>
      <c r="Y37" s="164"/>
      <c r="Z37" s="164"/>
      <c r="AA37" s="164"/>
      <c r="AB37" s="164"/>
      <c r="AC37" s="164"/>
    </row>
    <row r="38" spans="1:29" ht="12" customHeight="1">
      <c r="A38" s="178"/>
      <c r="B38" s="223"/>
      <c r="C38" s="36" t="s">
        <v>271</v>
      </c>
      <c r="D38" s="22"/>
      <c r="E38" s="113" t="s">
        <v>69</v>
      </c>
      <c r="F38" s="116" t="s">
        <v>70</v>
      </c>
      <c r="G38" s="116" t="s">
        <v>71</v>
      </c>
      <c r="H38" s="116" t="s">
        <v>72</v>
      </c>
      <c r="I38" s="116" t="s">
        <v>73</v>
      </c>
      <c r="J38" s="116" t="s">
        <v>74</v>
      </c>
      <c r="K38" s="116" t="s">
        <v>75</v>
      </c>
      <c r="L38" s="116" t="s">
        <v>75</v>
      </c>
      <c r="M38" s="9"/>
      <c r="N38" s="164"/>
      <c r="O38" s="164"/>
      <c r="P38" s="164"/>
      <c r="Q38" s="164"/>
      <c r="R38" s="164"/>
      <c r="S38" s="164"/>
      <c r="T38" s="164"/>
      <c r="U38" s="164"/>
      <c r="V38" s="164"/>
      <c r="W38" s="164"/>
      <c r="X38" s="164"/>
      <c r="Y38" s="164"/>
      <c r="Z38" s="164"/>
      <c r="AA38" s="164"/>
      <c r="AB38" s="164"/>
      <c r="AC38" s="164"/>
    </row>
    <row r="39" spans="1:29" ht="12" customHeight="1">
      <c r="A39" s="178"/>
      <c r="B39" s="223"/>
      <c r="C39" s="36" t="s">
        <v>28</v>
      </c>
      <c r="D39" s="20"/>
      <c r="E39" s="22" t="s">
        <v>84</v>
      </c>
      <c r="F39" s="22" t="s">
        <v>85</v>
      </c>
      <c r="G39" s="22"/>
      <c r="H39" s="22"/>
      <c r="I39" s="22"/>
      <c r="J39" s="22"/>
      <c r="K39" s="22"/>
      <c r="L39" s="22"/>
      <c r="M39" s="9"/>
      <c r="N39" s="164"/>
      <c r="O39" s="164"/>
      <c r="P39" s="164"/>
      <c r="Q39" s="164"/>
      <c r="R39" s="164"/>
      <c r="S39" s="164"/>
      <c r="T39" s="164"/>
      <c r="U39" s="164"/>
      <c r="V39" s="164"/>
      <c r="W39" s="164"/>
      <c r="X39" s="164"/>
      <c r="Y39" s="164"/>
      <c r="Z39" s="164"/>
      <c r="AA39" s="164"/>
      <c r="AB39" s="164"/>
      <c r="AC39" s="164"/>
    </row>
    <row r="40" spans="1:29" ht="12" customHeight="1">
      <c r="A40" s="178"/>
      <c r="B40" s="223"/>
      <c r="C40" s="27"/>
      <c r="D40" s="206" t="s">
        <v>32</v>
      </c>
      <c r="E40" s="207"/>
      <c r="F40" s="207"/>
      <c r="G40" s="207"/>
      <c r="H40" s="207"/>
      <c r="I40" s="207"/>
      <c r="J40" s="207"/>
      <c r="K40" s="207"/>
      <c r="L40" s="208"/>
      <c r="M40" s="9"/>
      <c r="N40" s="164"/>
      <c r="O40" s="164"/>
      <c r="P40" s="164"/>
      <c r="Q40" s="164"/>
      <c r="R40" s="164"/>
      <c r="S40" s="164"/>
      <c r="T40" s="164"/>
      <c r="U40" s="164"/>
      <c r="V40" s="164"/>
      <c r="W40" s="164"/>
      <c r="X40" s="164"/>
      <c r="Y40" s="164"/>
      <c r="Z40" s="164"/>
      <c r="AA40" s="164"/>
      <c r="AB40" s="164"/>
      <c r="AC40" s="164"/>
    </row>
    <row r="41" spans="1:29" ht="12" customHeight="1">
      <c r="A41" s="178"/>
      <c r="B41" s="224"/>
      <c r="C41" s="24"/>
      <c r="D41" s="225" t="s">
        <v>86</v>
      </c>
      <c r="E41" s="207"/>
      <c r="F41" s="207"/>
      <c r="G41" s="207"/>
      <c r="H41" s="207"/>
      <c r="I41" s="207"/>
      <c r="J41" s="207"/>
      <c r="K41" s="207"/>
      <c r="L41" s="208"/>
      <c r="M41" s="9"/>
      <c r="N41" s="164"/>
      <c r="O41" s="164"/>
      <c r="P41" s="164"/>
      <c r="Q41" s="164"/>
      <c r="R41" s="164"/>
      <c r="S41" s="164"/>
      <c r="T41" s="164"/>
      <c r="U41" s="164"/>
      <c r="V41" s="164"/>
      <c r="W41" s="164"/>
      <c r="X41" s="164"/>
      <c r="Y41" s="164"/>
      <c r="Z41" s="164"/>
      <c r="AA41" s="164"/>
      <c r="AB41" s="164"/>
      <c r="AC41" s="164"/>
    </row>
    <row r="42" spans="1:29" ht="12" customHeight="1">
      <c r="A42" s="178"/>
      <c r="B42" s="114" t="s">
        <v>49</v>
      </c>
      <c r="C42" s="115"/>
      <c r="D42" s="30">
        <v>0</v>
      </c>
      <c r="E42" s="30">
        <v>43</v>
      </c>
      <c r="F42" s="30">
        <v>84</v>
      </c>
      <c r="G42" s="30">
        <v>0</v>
      </c>
      <c r="H42" s="30">
        <v>0</v>
      </c>
      <c r="I42" s="113">
        <f>'Impact Ind 4 calcs'!C20</f>
        <v>39.74</v>
      </c>
      <c r="J42" s="113">
        <f>SUM('Impact Ind 4 calcs'!C20:C21)</f>
        <v>78.800000000000011</v>
      </c>
      <c r="K42" s="113">
        <f>SUM('Impact Ind 4 calcs'!C20:C22)</f>
        <v>117.17000000000002</v>
      </c>
      <c r="L42" s="113">
        <f>K42</f>
        <v>117.17000000000002</v>
      </c>
      <c r="M42" s="9"/>
      <c r="N42" s="43" t="s">
        <v>87</v>
      </c>
      <c r="O42" s="164"/>
      <c r="P42" s="164"/>
      <c r="Q42" s="164"/>
      <c r="R42" s="164"/>
      <c r="S42" s="164"/>
      <c r="T42" s="164"/>
      <c r="U42" s="164"/>
      <c r="V42" s="164"/>
      <c r="W42" s="164"/>
      <c r="X42" s="164"/>
      <c r="Y42" s="164"/>
      <c r="Z42" s="164"/>
      <c r="AA42" s="164"/>
      <c r="AB42" s="164"/>
      <c r="AC42" s="164"/>
    </row>
    <row r="43" spans="1:29" ht="12" customHeight="1">
      <c r="A43" s="178"/>
      <c r="B43" s="114" t="s">
        <v>50</v>
      </c>
      <c r="C43" s="115"/>
      <c r="D43" s="30">
        <v>0</v>
      </c>
      <c r="E43" s="30">
        <v>0</v>
      </c>
      <c r="F43" s="30">
        <v>0</v>
      </c>
      <c r="G43" s="30">
        <v>0</v>
      </c>
      <c r="H43" s="30">
        <v>0</v>
      </c>
      <c r="I43" s="113">
        <v>0</v>
      </c>
      <c r="J43" s="113">
        <v>0</v>
      </c>
      <c r="K43" s="113">
        <f>L43</f>
        <v>0</v>
      </c>
      <c r="L43" s="113">
        <v>0</v>
      </c>
      <c r="M43" s="9"/>
      <c r="N43" s="43" t="s">
        <v>87</v>
      </c>
      <c r="O43" s="164"/>
      <c r="P43" s="164"/>
      <c r="Q43" s="164"/>
      <c r="R43" s="164"/>
      <c r="S43" s="164"/>
      <c r="T43" s="164"/>
      <c r="U43" s="164"/>
      <c r="V43" s="164"/>
      <c r="W43" s="164"/>
      <c r="X43" s="164"/>
      <c r="Y43" s="164"/>
      <c r="Z43" s="164"/>
      <c r="AA43" s="164"/>
      <c r="AB43" s="164"/>
      <c r="AC43" s="164"/>
    </row>
    <row r="44" spans="1:29" ht="12" customHeight="1">
      <c r="A44" s="178"/>
      <c r="B44" s="114" t="s">
        <v>51</v>
      </c>
      <c r="C44" s="115"/>
      <c r="D44" s="30">
        <v>0</v>
      </c>
      <c r="E44" s="30">
        <v>0</v>
      </c>
      <c r="F44" s="30">
        <v>0</v>
      </c>
      <c r="G44" s="30">
        <v>0</v>
      </c>
      <c r="H44" s="30">
        <v>0</v>
      </c>
      <c r="I44" s="113">
        <f>'Impact Ind 4 calcs'!D20</f>
        <v>134.04</v>
      </c>
      <c r="J44" s="113">
        <f>SUM('Impact Ind 4 calcs'!D20:D21)</f>
        <v>264.31</v>
      </c>
      <c r="K44" s="113">
        <f>SUM('Impact Ind 4 calcs'!D20:D22)</f>
        <v>390.89</v>
      </c>
      <c r="L44" s="113">
        <f>K44</f>
        <v>390.89</v>
      </c>
      <c r="M44" s="9"/>
      <c r="N44" s="43" t="s">
        <v>87</v>
      </c>
      <c r="O44" s="164"/>
      <c r="P44" s="164"/>
      <c r="Q44" s="164"/>
      <c r="R44" s="164"/>
      <c r="S44" s="164"/>
      <c r="T44" s="164"/>
      <c r="U44" s="164"/>
      <c r="V44" s="164"/>
      <c r="W44" s="164"/>
      <c r="X44" s="164"/>
      <c r="Y44" s="164"/>
      <c r="Z44" s="164"/>
      <c r="AA44" s="164"/>
      <c r="AB44" s="164"/>
      <c r="AC44" s="164"/>
    </row>
    <row r="45" spans="1:29" ht="12" customHeight="1">
      <c r="A45" s="178"/>
      <c r="B45" s="114" t="s">
        <v>256</v>
      </c>
      <c r="C45" s="115"/>
      <c r="D45" s="30">
        <v>0</v>
      </c>
      <c r="E45" s="30">
        <v>0</v>
      </c>
      <c r="F45" s="30">
        <v>0</v>
      </c>
      <c r="G45" s="30">
        <v>0</v>
      </c>
      <c r="H45" s="30">
        <v>0</v>
      </c>
      <c r="I45" s="30">
        <v>0</v>
      </c>
      <c r="J45" s="30">
        <v>0</v>
      </c>
      <c r="K45" s="30">
        <v>0</v>
      </c>
      <c r="L45" s="30">
        <v>0</v>
      </c>
      <c r="M45" s="9"/>
      <c r="N45" s="43" t="s">
        <v>87</v>
      </c>
      <c r="O45" s="164"/>
      <c r="P45" s="164"/>
      <c r="Q45" s="164"/>
      <c r="R45" s="164"/>
      <c r="S45" s="164"/>
      <c r="T45" s="164"/>
      <c r="U45" s="164"/>
      <c r="V45" s="164"/>
      <c r="W45" s="164"/>
      <c r="X45" s="164"/>
      <c r="Y45" s="164"/>
      <c r="Z45" s="164"/>
      <c r="AA45" s="164"/>
      <c r="AB45" s="164"/>
      <c r="AC45" s="164"/>
    </row>
    <row r="46" spans="1:29" ht="12" customHeight="1">
      <c r="A46" s="178"/>
      <c r="B46" s="114" t="s">
        <v>257</v>
      </c>
      <c r="C46" s="115"/>
      <c r="D46" s="30">
        <v>0</v>
      </c>
      <c r="E46" s="30">
        <v>0</v>
      </c>
      <c r="F46" s="30">
        <v>0</v>
      </c>
      <c r="G46" s="30">
        <v>0</v>
      </c>
      <c r="H46" s="30">
        <v>0</v>
      </c>
      <c r="I46" s="30">
        <v>0</v>
      </c>
      <c r="J46" s="30">
        <v>0</v>
      </c>
      <c r="K46" s="30">
        <v>0</v>
      </c>
      <c r="L46" s="30">
        <v>0</v>
      </c>
      <c r="M46" s="9"/>
      <c r="N46" s="43" t="s">
        <v>87</v>
      </c>
      <c r="O46" s="164"/>
      <c r="P46" s="164"/>
      <c r="Q46" s="164"/>
      <c r="R46" s="164"/>
      <c r="S46" s="164"/>
      <c r="T46" s="164"/>
      <c r="U46" s="164"/>
      <c r="V46" s="164"/>
      <c r="W46" s="164"/>
      <c r="X46" s="164"/>
      <c r="Y46" s="164"/>
      <c r="Z46" s="164"/>
      <c r="AA46" s="164"/>
      <c r="AB46" s="164"/>
      <c r="AC46" s="164"/>
    </row>
    <row r="47" spans="1:29" ht="12" customHeight="1">
      <c r="A47" s="178"/>
      <c r="B47" s="114" t="s">
        <v>258</v>
      </c>
      <c r="C47" s="115"/>
      <c r="D47" s="30">
        <v>0</v>
      </c>
      <c r="E47" s="30">
        <v>0</v>
      </c>
      <c r="F47" s="30">
        <v>0</v>
      </c>
      <c r="G47" s="30">
        <v>0</v>
      </c>
      <c r="H47" s="30">
        <v>0</v>
      </c>
      <c r="I47" s="30">
        <v>0</v>
      </c>
      <c r="J47" s="30">
        <v>0</v>
      </c>
      <c r="K47" s="30">
        <v>0</v>
      </c>
      <c r="L47" s="30">
        <v>0</v>
      </c>
      <c r="M47" s="9"/>
      <c r="N47" s="43" t="s">
        <v>87</v>
      </c>
      <c r="O47" s="164"/>
      <c r="P47" s="164"/>
      <c r="Q47" s="164"/>
      <c r="R47" s="164"/>
      <c r="S47" s="164"/>
      <c r="T47" s="164"/>
      <c r="U47" s="164"/>
      <c r="V47" s="164"/>
      <c r="W47" s="164"/>
      <c r="X47" s="164"/>
      <c r="Y47" s="164"/>
      <c r="Z47" s="164"/>
      <c r="AA47" s="164"/>
      <c r="AB47" s="164"/>
      <c r="AC47" s="164"/>
    </row>
    <row r="48" spans="1:29" ht="12" customHeight="1">
      <c r="A48" s="178"/>
      <c r="B48" s="111" t="s">
        <v>88</v>
      </c>
      <c r="C48" s="111"/>
      <c r="D48" s="50" t="s">
        <v>5</v>
      </c>
      <c r="E48" s="50">
        <v>2017</v>
      </c>
      <c r="F48" s="50">
        <v>2018</v>
      </c>
      <c r="G48" s="38" t="s">
        <v>251</v>
      </c>
      <c r="H48" s="38">
        <v>2020</v>
      </c>
      <c r="I48" s="38" t="s">
        <v>259</v>
      </c>
      <c r="J48" s="38">
        <v>2022</v>
      </c>
      <c r="K48" s="50" t="s">
        <v>252</v>
      </c>
      <c r="L48" s="38" t="s">
        <v>55</v>
      </c>
      <c r="M48" s="9"/>
      <c r="N48" s="164"/>
      <c r="O48" s="164"/>
      <c r="P48" s="164"/>
      <c r="Q48" s="164"/>
      <c r="R48" s="164"/>
      <c r="S48" s="164"/>
      <c r="T48" s="164"/>
      <c r="U48" s="164"/>
      <c r="V48" s="164"/>
      <c r="W48" s="164"/>
      <c r="X48" s="164"/>
      <c r="Y48" s="164"/>
      <c r="Z48" s="164"/>
      <c r="AA48" s="164"/>
      <c r="AB48" s="164"/>
      <c r="AC48" s="164"/>
    </row>
    <row r="49" spans="1:29" ht="15.75" customHeight="1">
      <c r="A49" s="178"/>
      <c r="B49" s="222" t="s">
        <v>89</v>
      </c>
      <c r="C49" s="16" t="s">
        <v>18</v>
      </c>
      <c r="D49" s="113">
        <v>0</v>
      </c>
      <c r="E49" s="112">
        <f t="shared" ref="E49:J49" si="2">SUM(E53:E58)</f>
        <v>65340</v>
      </c>
      <c r="F49" s="112">
        <f t="shared" si="2"/>
        <v>147361</v>
      </c>
      <c r="G49" s="112">
        <f t="shared" si="2"/>
        <v>268088</v>
      </c>
      <c r="H49" s="112">
        <f t="shared" si="2"/>
        <v>386398</v>
      </c>
      <c r="I49" s="112">
        <f t="shared" si="2"/>
        <v>556503</v>
      </c>
      <c r="J49" s="112">
        <f t="shared" si="2"/>
        <v>811598</v>
      </c>
      <c r="K49" s="112">
        <f>L49</f>
        <v>1061901</v>
      </c>
      <c r="L49" s="112">
        <f>SUM(L53:L58)</f>
        <v>1061901</v>
      </c>
      <c r="M49" s="9"/>
      <c r="N49" s="164"/>
      <c r="O49" s="164"/>
      <c r="P49" s="164"/>
      <c r="Q49" s="164"/>
      <c r="R49" s="164"/>
      <c r="S49" s="164"/>
      <c r="T49" s="164"/>
      <c r="U49" s="164"/>
      <c r="V49" s="164"/>
      <c r="W49" s="164"/>
      <c r="X49" s="164"/>
      <c r="Y49" s="164"/>
      <c r="Z49" s="164"/>
      <c r="AA49" s="164"/>
      <c r="AB49" s="164"/>
      <c r="AC49" s="164"/>
    </row>
    <row r="50" spans="1:29" ht="15.75" customHeight="1">
      <c r="A50" s="178"/>
      <c r="B50" s="223"/>
      <c r="C50" s="36" t="s">
        <v>28</v>
      </c>
      <c r="D50" s="20"/>
      <c r="E50" s="22" t="s">
        <v>90</v>
      </c>
      <c r="F50" s="22" t="s">
        <v>91</v>
      </c>
      <c r="G50" s="22"/>
      <c r="H50" s="22"/>
      <c r="I50" s="22"/>
      <c r="J50" s="22"/>
      <c r="K50" s="22"/>
      <c r="L50" s="22"/>
      <c r="M50" s="9"/>
      <c r="N50" s="164"/>
      <c r="O50" s="164"/>
      <c r="P50" s="164"/>
      <c r="Q50" s="164"/>
      <c r="R50" s="164"/>
      <c r="S50" s="164"/>
      <c r="T50" s="164"/>
      <c r="U50" s="164"/>
      <c r="V50" s="164"/>
      <c r="W50" s="164"/>
      <c r="X50" s="164"/>
      <c r="Y50" s="164"/>
      <c r="Z50" s="164"/>
      <c r="AA50" s="164"/>
      <c r="AB50" s="164"/>
      <c r="AC50" s="164"/>
    </row>
    <row r="51" spans="1:29" ht="15.75" customHeight="1">
      <c r="A51" s="178"/>
      <c r="B51" s="223"/>
      <c r="C51" s="27"/>
      <c r="D51" s="206" t="s">
        <v>32</v>
      </c>
      <c r="E51" s="207"/>
      <c r="F51" s="207"/>
      <c r="G51" s="207"/>
      <c r="H51" s="207"/>
      <c r="I51" s="207"/>
      <c r="J51" s="207"/>
      <c r="K51" s="207"/>
      <c r="L51" s="208"/>
      <c r="M51" s="9"/>
      <c r="N51" s="164"/>
      <c r="O51" s="164"/>
      <c r="P51" s="164"/>
      <c r="Q51" s="164"/>
      <c r="R51" s="164"/>
      <c r="S51" s="164"/>
      <c r="T51" s="164"/>
      <c r="U51" s="164"/>
      <c r="V51" s="164"/>
      <c r="W51" s="164"/>
      <c r="X51" s="164"/>
      <c r="Y51" s="164"/>
      <c r="Z51" s="164"/>
      <c r="AA51" s="164"/>
      <c r="AB51" s="164"/>
      <c r="AC51" s="164"/>
    </row>
    <row r="52" spans="1:29" ht="15.75" customHeight="1">
      <c r="A52" s="178"/>
      <c r="B52" s="224"/>
      <c r="C52" s="24"/>
      <c r="D52" s="218" t="s">
        <v>93</v>
      </c>
      <c r="E52" s="207"/>
      <c r="F52" s="207"/>
      <c r="G52" s="207"/>
      <c r="H52" s="207"/>
      <c r="I52" s="207"/>
      <c r="J52" s="207"/>
      <c r="K52" s="207"/>
      <c r="L52" s="208"/>
      <c r="M52" s="9"/>
      <c r="N52" s="164"/>
      <c r="O52" s="164"/>
      <c r="P52" s="164"/>
      <c r="Q52" s="164"/>
      <c r="R52" s="164"/>
      <c r="S52" s="164"/>
      <c r="T52" s="164"/>
      <c r="U52" s="164"/>
      <c r="V52" s="164"/>
      <c r="W52" s="164"/>
      <c r="X52" s="164"/>
      <c r="Y52" s="164"/>
      <c r="Z52" s="164"/>
      <c r="AA52" s="164"/>
      <c r="AB52" s="164"/>
      <c r="AC52" s="164"/>
    </row>
    <row r="53" spans="1:29" ht="13.5" customHeight="1">
      <c r="A53" s="178"/>
      <c r="B53" s="114" t="s">
        <v>49</v>
      </c>
      <c r="C53" s="120"/>
      <c r="D53" s="121">
        <v>0</v>
      </c>
      <c r="E53" s="122">
        <f>'Impact Ind 5 calcs'!C33</f>
        <v>14452</v>
      </c>
      <c r="F53" s="122">
        <f>'Impact Ind 5 calcs'!C34</f>
        <v>46985</v>
      </c>
      <c r="G53" s="122">
        <f>'Impact Ind 5 calcs'!C35</f>
        <v>79274</v>
      </c>
      <c r="H53" s="122">
        <f>'Impact Ind 5 calcs'!C36</f>
        <v>111558</v>
      </c>
      <c r="I53" s="122">
        <f>'Impact Ind 5 calcs'!C37</f>
        <v>144074</v>
      </c>
      <c r="J53" s="122">
        <f>'Impact Ind 5 calcs'!C38</f>
        <v>177296</v>
      </c>
      <c r="K53" s="122">
        <f t="shared" ref="K53:K58" si="3">L53</f>
        <v>210286</v>
      </c>
      <c r="L53" s="122">
        <f>'Impact Ind 5 calcs'!C39</f>
        <v>210286</v>
      </c>
      <c r="M53" s="164"/>
      <c r="N53" s="164"/>
      <c r="O53" s="164"/>
      <c r="P53" s="164"/>
      <c r="Q53" s="164"/>
      <c r="R53" s="164"/>
      <c r="S53" s="164"/>
      <c r="T53" s="164"/>
      <c r="U53" s="164"/>
      <c r="V53" s="164"/>
      <c r="W53" s="164"/>
      <c r="X53" s="164"/>
      <c r="Y53" s="164"/>
      <c r="Z53" s="164"/>
      <c r="AA53" s="164"/>
      <c r="AB53" s="164"/>
      <c r="AC53" s="164"/>
    </row>
    <row r="54" spans="1:29" ht="13.5" customHeight="1">
      <c r="A54" s="178"/>
      <c r="B54" s="114" t="s">
        <v>50</v>
      </c>
      <c r="C54" s="120"/>
      <c r="D54" s="121">
        <v>0</v>
      </c>
      <c r="E54" s="121">
        <f>'Impact Ind 5 calcs'!B33</f>
        <v>0</v>
      </c>
      <c r="F54" s="121">
        <f>'Impact Ind 5 calcs'!B34</f>
        <v>0</v>
      </c>
      <c r="G54" s="121">
        <f>'Impact Ind 5 calcs'!B35</f>
        <v>0</v>
      </c>
      <c r="H54" s="121">
        <f>'Impact Ind 5 calcs'!B36</f>
        <v>0</v>
      </c>
      <c r="I54" s="121">
        <f>'Impact Ind 5 calcs'!B37</f>
        <v>0</v>
      </c>
      <c r="J54" s="121">
        <f>'Impact Ind 5 calcs'!B38</f>
        <v>0</v>
      </c>
      <c r="K54" s="121">
        <f t="shared" si="3"/>
        <v>0</v>
      </c>
      <c r="L54" s="121">
        <f>'Impact Ind 5 calcs'!B39</f>
        <v>0</v>
      </c>
      <c r="M54" s="164"/>
      <c r="N54" s="164"/>
      <c r="O54" s="164"/>
      <c r="P54" s="164"/>
      <c r="Q54" s="164"/>
      <c r="R54" s="164"/>
      <c r="S54" s="164"/>
      <c r="T54" s="164"/>
      <c r="U54" s="164"/>
      <c r="V54" s="164"/>
      <c r="W54" s="164"/>
      <c r="X54" s="164"/>
      <c r="Y54" s="164"/>
      <c r="Z54" s="164"/>
      <c r="AA54" s="164"/>
      <c r="AB54" s="164"/>
      <c r="AC54" s="164"/>
    </row>
    <row r="55" spans="1:29" ht="13.5" customHeight="1">
      <c r="A55" s="178"/>
      <c r="B55" s="114" t="s">
        <v>51</v>
      </c>
      <c r="C55" s="120"/>
      <c r="D55" s="121">
        <v>0</v>
      </c>
      <c r="E55" s="122">
        <f>'Impact Ind 5 calcs'!D33</f>
        <v>50888</v>
      </c>
      <c r="F55" s="122">
        <f>'Impact Ind 5 calcs'!D34</f>
        <v>100376</v>
      </c>
      <c r="G55" s="122">
        <f>'Impact Ind 5 calcs'!D35</f>
        <v>150896</v>
      </c>
      <c r="H55" s="122">
        <f>'Impact Ind 5 calcs'!D36</f>
        <v>200078</v>
      </c>
      <c r="I55" s="122">
        <f>'Impact Ind 5 calcs'!D37</f>
        <v>247951</v>
      </c>
      <c r="J55" s="122">
        <f>'Impact Ind 5 calcs'!D38</f>
        <v>294544</v>
      </c>
      <c r="K55" s="122">
        <f t="shared" si="3"/>
        <v>339886</v>
      </c>
      <c r="L55" s="122">
        <f>'Impact Ind 5 calcs'!D39</f>
        <v>339886</v>
      </c>
      <c r="M55" s="164"/>
      <c r="N55" s="164"/>
      <c r="O55" s="164"/>
      <c r="P55" s="164"/>
      <c r="Q55" s="164"/>
      <c r="R55" s="164"/>
      <c r="S55" s="164"/>
      <c r="T55" s="164"/>
      <c r="U55" s="164"/>
      <c r="V55" s="164"/>
      <c r="W55" s="164"/>
      <c r="X55" s="164"/>
      <c r="Y55" s="164"/>
      <c r="Z55" s="164"/>
      <c r="AA55" s="164"/>
      <c r="AB55" s="164"/>
      <c r="AC55" s="164"/>
    </row>
    <row r="56" spans="1:29" ht="13.5" customHeight="1">
      <c r="A56" s="178"/>
      <c r="B56" s="114" t="s">
        <v>256</v>
      </c>
      <c r="C56" s="120"/>
      <c r="D56" s="121">
        <v>0</v>
      </c>
      <c r="E56" s="121">
        <f>'Impact Ind 5 calcs'!E33</f>
        <v>0</v>
      </c>
      <c r="F56" s="121">
        <f>'Impact Ind 5 calcs'!E34</f>
        <v>0</v>
      </c>
      <c r="G56" s="122">
        <f>'Impact Ind 5 calcs'!E35</f>
        <v>30334</v>
      </c>
      <c r="H56" s="122">
        <f>'Impact Ind 5 calcs'!E36</f>
        <v>59810</v>
      </c>
      <c r="I56" s="122">
        <f>'Impact Ind 5 calcs'!E37</f>
        <v>133380</v>
      </c>
      <c r="J56" s="122">
        <f>'Impact Ind 5 calcs'!E38</f>
        <v>235464</v>
      </c>
      <c r="K56" s="122">
        <f t="shared" si="3"/>
        <v>336272</v>
      </c>
      <c r="L56" s="122">
        <f>'Impact Ind 5 calcs'!E39</f>
        <v>336272</v>
      </c>
      <c r="M56" s="164"/>
      <c r="N56" s="164"/>
      <c r="O56" s="164"/>
      <c r="P56" s="164"/>
      <c r="Q56" s="164"/>
      <c r="R56" s="164"/>
      <c r="S56" s="164"/>
      <c r="T56" s="164"/>
      <c r="U56" s="164"/>
      <c r="V56" s="164"/>
      <c r="W56" s="164"/>
      <c r="X56" s="164"/>
      <c r="Y56" s="164"/>
      <c r="Z56" s="164"/>
      <c r="AA56" s="164"/>
      <c r="AB56" s="164"/>
      <c r="AC56" s="164"/>
    </row>
    <row r="57" spans="1:29" ht="13.5" customHeight="1">
      <c r="A57" s="178"/>
      <c r="B57" s="114" t="s">
        <v>257</v>
      </c>
      <c r="C57" s="120"/>
      <c r="D57" s="121">
        <v>0</v>
      </c>
      <c r="E57" s="121">
        <f>'Impact Ind 5 calcs'!F33</f>
        <v>0</v>
      </c>
      <c r="F57" s="121">
        <f>'Impact Ind 5 calcs'!F34</f>
        <v>0</v>
      </c>
      <c r="G57" s="122">
        <f>'Impact Ind 5 calcs'!F35</f>
        <v>7584</v>
      </c>
      <c r="H57" s="122">
        <f>'Impact Ind 5 calcs'!F36</f>
        <v>14952</v>
      </c>
      <c r="I57" s="122">
        <f>'Impact Ind 5 calcs'!F37</f>
        <v>31098</v>
      </c>
      <c r="J57" s="122">
        <f>'Impact Ind 5 calcs'!F38</f>
        <v>54373</v>
      </c>
      <c r="K57" s="122">
        <f t="shared" si="3"/>
        <v>77328</v>
      </c>
      <c r="L57" s="122">
        <f>'Impact Ind 5 calcs'!F39</f>
        <v>77328</v>
      </c>
      <c r="M57" s="164"/>
      <c r="N57" s="164"/>
      <c r="O57" s="164"/>
      <c r="P57" s="164"/>
      <c r="Q57" s="164"/>
      <c r="R57" s="164"/>
      <c r="S57" s="164"/>
      <c r="T57" s="164"/>
      <c r="U57" s="164"/>
      <c r="V57" s="164"/>
      <c r="W57" s="164"/>
      <c r="X57" s="164"/>
      <c r="Y57" s="164"/>
      <c r="Z57" s="164"/>
      <c r="AA57" s="164"/>
      <c r="AB57" s="164"/>
      <c r="AC57" s="164"/>
    </row>
    <row r="58" spans="1:29" ht="13.5" customHeight="1">
      <c r="A58" s="179"/>
      <c r="B58" s="114" t="s">
        <v>258</v>
      </c>
      <c r="C58" s="120"/>
      <c r="D58" s="121">
        <v>0</v>
      </c>
      <c r="E58" s="121">
        <f>'Impact Ind 5 calcs'!I33</f>
        <v>0</v>
      </c>
      <c r="F58" s="121">
        <f>'Impact Ind 5 calcs'!I34</f>
        <v>0</v>
      </c>
      <c r="G58" s="121">
        <f>'Impact Ind 5 calcs'!I35</f>
        <v>0</v>
      </c>
      <c r="H58" s="121">
        <f>'Impact Ind 5 calcs'!I36</f>
        <v>0</v>
      </c>
      <c r="I58" s="121">
        <f>'Impact Ind 5 calcs'!I37</f>
        <v>0</v>
      </c>
      <c r="J58" s="122">
        <f>'Impact Ind 5 calcs'!I38</f>
        <v>49921</v>
      </c>
      <c r="K58" s="122">
        <f t="shared" si="3"/>
        <v>98129</v>
      </c>
      <c r="L58" s="122">
        <f>'Impact Ind 5 calcs'!I39</f>
        <v>98129</v>
      </c>
      <c r="M58" s="164"/>
      <c r="N58" s="164"/>
      <c r="O58" s="164"/>
      <c r="P58" s="164"/>
      <c r="Q58" s="164"/>
      <c r="R58" s="164"/>
      <c r="S58" s="164"/>
      <c r="T58" s="164"/>
      <c r="U58" s="164"/>
      <c r="V58" s="164"/>
      <c r="W58" s="164"/>
      <c r="X58" s="164"/>
      <c r="Y58" s="164"/>
      <c r="Z58" s="164"/>
      <c r="AA58" s="164"/>
      <c r="AB58" s="164"/>
      <c r="AC58" s="164"/>
    </row>
    <row r="59" spans="1:29" ht="13.5" customHeight="1">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row>
    <row r="60" spans="1:29" ht="13.5" customHeight="1">
      <c r="A60" s="41" t="s">
        <v>94</v>
      </c>
      <c r="B60" s="49" t="s">
        <v>95</v>
      </c>
      <c r="C60" s="49"/>
      <c r="D60" s="38" t="s">
        <v>5</v>
      </c>
      <c r="E60" s="38">
        <v>2017</v>
      </c>
      <c r="F60" s="38">
        <v>2018</v>
      </c>
      <c r="G60" s="38" t="s">
        <v>251</v>
      </c>
      <c r="H60" s="38">
        <v>2020</v>
      </c>
      <c r="I60" s="38" t="s">
        <v>259</v>
      </c>
      <c r="J60" s="38">
        <v>2022</v>
      </c>
      <c r="K60" s="50" t="s">
        <v>252</v>
      </c>
      <c r="L60" s="38" t="s">
        <v>55</v>
      </c>
      <c r="M60" s="123" t="s">
        <v>96</v>
      </c>
      <c r="N60" s="164"/>
      <c r="O60" s="164"/>
      <c r="P60" s="164"/>
      <c r="Q60" s="164"/>
      <c r="R60" s="164"/>
      <c r="S60" s="164"/>
      <c r="T60" s="164"/>
      <c r="U60" s="164"/>
      <c r="V60" s="164"/>
      <c r="W60" s="164"/>
      <c r="X60" s="164"/>
      <c r="Y60" s="164"/>
      <c r="Z60" s="164"/>
      <c r="AA60" s="164"/>
      <c r="AB60" s="164"/>
      <c r="AC60" s="164"/>
    </row>
    <row r="61" spans="1:29" ht="13.5" customHeight="1">
      <c r="A61" s="233" t="s">
        <v>97</v>
      </c>
      <c r="B61" s="229" t="s">
        <v>98</v>
      </c>
      <c r="C61" s="16" t="s">
        <v>18</v>
      </c>
      <c r="D61" s="113">
        <f>SUM(D65:D70)</f>
        <v>250</v>
      </c>
      <c r="E61" s="113">
        <v>5700</v>
      </c>
      <c r="F61" s="113">
        <v>5700</v>
      </c>
      <c r="G61" s="113">
        <f t="shared" ref="G61:J61" si="4">SUM(G65:G70)</f>
        <v>8700</v>
      </c>
      <c r="H61" s="113">
        <f t="shared" si="4"/>
        <v>8700</v>
      </c>
      <c r="I61" s="113">
        <f t="shared" si="4"/>
        <v>39100</v>
      </c>
      <c r="J61" s="113">
        <f t="shared" si="4"/>
        <v>39100</v>
      </c>
      <c r="K61" s="163">
        <f>L61</f>
        <v>89100</v>
      </c>
      <c r="L61" s="163">
        <f>SUM(L65:L70)</f>
        <v>89100</v>
      </c>
      <c r="M61" s="219" t="s">
        <v>99</v>
      </c>
      <c r="N61" s="164"/>
      <c r="O61" s="164"/>
      <c r="P61" s="164"/>
      <c r="Q61" s="164"/>
      <c r="R61" s="164"/>
      <c r="S61" s="164"/>
      <c r="T61" s="164"/>
      <c r="U61" s="164"/>
      <c r="V61" s="164"/>
      <c r="W61" s="164"/>
      <c r="X61" s="164"/>
      <c r="Y61" s="164"/>
      <c r="Z61" s="164"/>
      <c r="AA61" s="164"/>
      <c r="AB61" s="164"/>
      <c r="AC61" s="164"/>
    </row>
    <row r="62" spans="1:29" ht="13.5" customHeight="1">
      <c r="A62" s="204"/>
      <c r="B62" s="178"/>
      <c r="C62" s="36" t="s">
        <v>28</v>
      </c>
      <c r="D62" s="20"/>
      <c r="E62" s="22" t="s">
        <v>100</v>
      </c>
      <c r="F62" s="22" t="s">
        <v>101</v>
      </c>
      <c r="G62" s="22"/>
      <c r="H62" s="22"/>
      <c r="I62" s="22"/>
      <c r="J62" s="22"/>
      <c r="K62" s="22"/>
      <c r="L62" s="163"/>
      <c r="M62" s="204"/>
      <c r="N62" s="164"/>
      <c r="O62" s="164"/>
      <c r="P62" s="164"/>
      <c r="Q62" s="164"/>
      <c r="R62" s="164"/>
      <c r="S62" s="164"/>
      <c r="T62" s="164"/>
      <c r="U62" s="164"/>
      <c r="V62" s="164"/>
      <c r="W62" s="164"/>
      <c r="X62" s="164"/>
      <c r="Y62" s="164"/>
      <c r="Z62" s="164"/>
      <c r="AA62" s="164"/>
      <c r="AB62" s="164"/>
      <c r="AC62" s="164"/>
    </row>
    <row r="63" spans="1:29" ht="13.5" customHeight="1">
      <c r="A63" s="204"/>
      <c r="B63" s="178"/>
      <c r="C63" s="27"/>
      <c r="D63" s="206" t="s">
        <v>32</v>
      </c>
      <c r="E63" s="207"/>
      <c r="F63" s="207"/>
      <c r="G63" s="207"/>
      <c r="H63" s="207"/>
      <c r="I63" s="207"/>
      <c r="J63" s="207"/>
      <c r="K63" s="207"/>
      <c r="L63" s="208"/>
      <c r="M63" s="204"/>
      <c r="N63" s="164"/>
      <c r="O63" s="164"/>
      <c r="P63" s="164"/>
      <c r="Q63" s="164"/>
      <c r="R63" s="164"/>
      <c r="S63" s="164"/>
      <c r="T63" s="164"/>
      <c r="U63" s="164"/>
      <c r="V63" s="164"/>
      <c r="W63" s="164"/>
      <c r="X63" s="164"/>
      <c r="Y63" s="164"/>
      <c r="Z63" s="164"/>
      <c r="AA63" s="164"/>
      <c r="AB63" s="164"/>
      <c r="AC63" s="164"/>
    </row>
    <row r="64" spans="1:29" ht="13.5" customHeight="1">
      <c r="A64" s="204"/>
      <c r="B64" s="178"/>
      <c r="C64" s="24"/>
      <c r="D64" s="218" t="s">
        <v>102</v>
      </c>
      <c r="E64" s="207"/>
      <c r="F64" s="207"/>
      <c r="G64" s="207"/>
      <c r="H64" s="207"/>
      <c r="I64" s="207"/>
      <c r="J64" s="207"/>
      <c r="K64" s="207"/>
      <c r="L64" s="208"/>
      <c r="M64" s="204"/>
      <c r="N64" s="164"/>
      <c r="O64" s="164"/>
      <c r="P64" s="164"/>
      <c r="Q64" s="164"/>
      <c r="R64" s="164"/>
      <c r="S64" s="164"/>
      <c r="T64" s="164"/>
      <c r="U64" s="164"/>
      <c r="V64" s="164"/>
      <c r="W64" s="164"/>
      <c r="X64" s="164"/>
      <c r="Y64" s="164"/>
      <c r="Z64" s="164"/>
      <c r="AA64" s="164"/>
      <c r="AB64" s="164"/>
      <c r="AC64" s="164"/>
    </row>
    <row r="65" spans="1:30" ht="13.5" customHeight="1">
      <c r="A65" s="204"/>
      <c r="B65" s="124" t="s">
        <v>49</v>
      </c>
      <c r="C65" s="125"/>
      <c r="D65" s="42">
        <v>0</v>
      </c>
      <c r="E65" s="126" t="s">
        <v>103</v>
      </c>
      <c r="F65" s="126" t="s">
        <v>104</v>
      </c>
      <c r="G65" s="126">
        <v>4600</v>
      </c>
      <c r="H65" s="126">
        <v>4600</v>
      </c>
      <c r="I65" s="126">
        <v>6000</v>
      </c>
      <c r="J65" s="126">
        <v>6000</v>
      </c>
      <c r="K65" s="126">
        <f t="shared" ref="K65:K70" si="5">L65</f>
        <v>6000</v>
      </c>
      <c r="L65" s="127">
        <v>6000</v>
      </c>
      <c r="M65" s="204"/>
      <c r="N65" s="43" t="s">
        <v>105</v>
      </c>
      <c r="O65" s="43"/>
      <c r="P65" s="43"/>
      <c r="Q65" s="43"/>
      <c r="R65" s="43"/>
      <c r="S65" s="43"/>
      <c r="T65" s="43"/>
      <c r="U65" s="43"/>
      <c r="V65" s="43"/>
      <c r="W65" s="43"/>
      <c r="X65" s="43"/>
      <c r="Y65" s="43"/>
      <c r="Z65" s="43"/>
      <c r="AA65" s="43"/>
      <c r="AB65" s="43"/>
      <c r="AC65" s="43"/>
      <c r="AD65" s="128"/>
    </row>
    <row r="66" spans="1:30" ht="13.5" customHeight="1">
      <c r="A66" s="204"/>
      <c r="B66" s="124" t="s">
        <v>50</v>
      </c>
      <c r="C66" s="125"/>
      <c r="D66" s="42">
        <v>250</v>
      </c>
      <c r="E66" s="126" t="s">
        <v>106</v>
      </c>
      <c r="F66" s="126" t="s">
        <v>107</v>
      </c>
      <c r="G66" s="126">
        <f>L66</f>
        <v>1100</v>
      </c>
      <c r="H66" s="126">
        <f>L66</f>
        <v>1100</v>
      </c>
      <c r="I66" s="126">
        <f>G66</f>
        <v>1100</v>
      </c>
      <c r="J66" s="126">
        <v>1100</v>
      </c>
      <c r="K66" s="126">
        <f t="shared" si="5"/>
        <v>1100</v>
      </c>
      <c r="L66" s="127">
        <v>1100</v>
      </c>
      <c r="M66" s="204"/>
      <c r="N66" s="43" t="s">
        <v>105</v>
      </c>
      <c r="O66" s="43"/>
      <c r="P66" s="43"/>
      <c r="Q66" s="43"/>
      <c r="R66" s="43"/>
      <c r="S66" s="43"/>
      <c r="T66" s="43"/>
      <c r="U66" s="43"/>
      <c r="V66" s="43"/>
      <c r="W66" s="43"/>
      <c r="X66" s="43"/>
      <c r="Y66" s="43"/>
      <c r="Z66" s="43"/>
      <c r="AA66" s="43"/>
      <c r="AB66" s="43"/>
      <c r="AC66" s="43"/>
      <c r="AD66" s="128"/>
    </row>
    <row r="67" spans="1:30" ht="13.5" customHeight="1">
      <c r="A67" s="204"/>
      <c r="B67" s="124" t="s">
        <v>51</v>
      </c>
      <c r="C67" s="125"/>
      <c r="D67" s="42">
        <v>0</v>
      </c>
      <c r="E67" s="126" t="s">
        <v>108</v>
      </c>
      <c r="F67" s="126" t="s">
        <v>108</v>
      </c>
      <c r="G67" s="126">
        <v>3000</v>
      </c>
      <c r="H67" s="126">
        <v>3000</v>
      </c>
      <c r="I67" s="126">
        <f>L67</f>
        <v>12000</v>
      </c>
      <c r="J67" s="126">
        <v>12000</v>
      </c>
      <c r="K67" s="126">
        <f t="shared" si="5"/>
        <v>12000</v>
      </c>
      <c r="L67" s="127">
        <v>12000</v>
      </c>
      <c r="M67" s="204"/>
      <c r="N67" s="43" t="s">
        <v>105</v>
      </c>
      <c r="O67" s="43"/>
      <c r="P67" s="43"/>
      <c r="Q67" s="43"/>
      <c r="R67" s="43"/>
      <c r="S67" s="43"/>
      <c r="T67" s="43"/>
      <c r="U67" s="43"/>
      <c r="V67" s="43"/>
      <c r="W67" s="43"/>
      <c r="X67" s="43"/>
      <c r="Y67" s="43"/>
      <c r="Z67" s="43"/>
      <c r="AA67" s="43"/>
      <c r="AB67" s="43"/>
      <c r="AC67" s="43"/>
      <c r="AD67" s="128"/>
    </row>
    <row r="68" spans="1:30" ht="13.5" customHeight="1">
      <c r="A68" s="204"/>
      <c r="B68" s="124" t="s">
        <v>256</v>
      </c>
      <c r="C68" s="125"/>
      <c r="D68" s="42">
        <v>0</v>
      </c>
      <c r="E68" s="126" t="s">
        <v>110</v>
      </c>
      <c r="F68" s="126" t="s">
        <v>111</v>
      </c>
      <c r="G68" s="126">
        <v>0</v>
      </c>
      <c r="H68" s="126">
        <v>0</v>
      </c>
      <c r="I68" s="126">
        <f>L68*25%</f>
        <v>10000</v>
      </c>
      <c r="J68" s="126">
        <v>10000</v>
      </c>
      <c r="K68" s="126">
        <f t="shared" si="5"/>
        <v>40000</v>
      </c>
      <c r="L68" s="127">
        <v>40000</v>
      </c>
      <c r="M68" s="204"/>
      <c r="N68" s="43" t="s">
        <v>105</v>
      </c>
      <c r="O68" s="43"/>
      <c r="P68" s="43"/>
      <c r="Q68" s="43"/>
      <c r="R68" s="43"/>
      <c r="S68" s="43"/>
      <c r="T68" s="43"/>
      <c r="U68" s="43"/>
      <c r="V68" s="43"/>
      <c r="W68" s="43"/>
      <c r="X68" s="43"/>
      <c r="Y68" s="43"/>
      <c r="Z68" s="43"/>
      <c r="AA68" s="43"/>
      <c r="AB68" s="43"/>
      <c r="AC68" s="43"/>
      <c r="AD68" s="128"/>
    </row>
    <row r="69" spans="1:30" ht="13.5" customHeight="1">
      <c r="A69" s="204"/>
      <c r="B69" s="124" t="s">
        <v>257</v>
      </c>
      <c r="C69" s="125"/>
      <c r="D69" s="42">
        <v>0</v>
      </c>
      <c r="E69" s="126" t="s">
        <v>112</v>
      </c>
      <c r="F69" s="126" t="s">
        <v>112</v>
      </c>
      <c r="G69" s="126">
        <v>0</v>
      </c>
      <c r="H69" s="126">
        <v>0</v>
      </c>
      <c r="I69" s="126">
        <f>L69*50%</f>
        <v>5000</v>
      </c>
      <c r="J69" s="126">
        <v>5000</v>
      </c>
      <c r="K69" s="126">
        <f t="shared" si="5"/>
        <v>10000</v>
      </c>
      <c r="L69" s="127">
        <v>10000</v>
      </c>
      <c r="M69" s="204"/>
      <c r="N69" s="43" t="s">
        <v>105</v>
      </c>
      <c r="O69" s="43"/>
      <c r="P69" s="43"/>
      <c r="Q69" s="43"/>
      <c r="R69" s="43"/>
      <c r="S69" s="43"/>
      <c r="T69" s="43"/>
      <c r="U69" s="43"/>
      <c r="V69" s="43"/>
      <c r="W69" s="43"/>
      <c r="X69" s="43"/>
      <c r="Y69" s="43"/>
      <c r="Z69" s="43"/>
      <c r="AA69" s="43"/>
      <c r="AB69" s="43"/>
      <c r="AC69" s="43"/>
      <c r="AD69" s="128"/>
    </row>
    <row r="70" spans="1:30" ht="13.5" customHeight="1">
      <c r="A70" s="204"/>
      <c r="B70" s="124" t="s">
        <v>258</v>
      </c>
      <c r="C70" s="125"/>
      <c r="D70" s="42">
        <v>0</v>
      </c>
      <c r="E70" s="126">
        <v>0</v>
      </c>
      <c r="F70" s="126" t="s">
        <v>272</v>
      </c>
      <c r="G70" s="126">
        <v>0</v>
      </c>
      <c r="H70" s="126">
        <v>0</v>
      </c>
      <c r="I70" s="126">
        <f>L70*25%</f>
        <v>5000</v>
      </c>
      <c r="J70" s="126">
        <v>5000</v>
      </c>
      <c r="K70" s="126">
        <f t="shared" si="5"/>
        <v>20000</v>
      </c>
      <c r="L70" s="127">
        <v>20000</v>
      </c>
      <c r="M70" s="204"/>
      <c r="N70" s="43" t="s">
        <v>105</v>
      </c>
      <c r="O70" s="43"/>
      <c r="P70" s="43"/>
      <c r="Q70" s="43"/>
      <c r="R70" s="43"/>
      <c r="S70" s="43"/>
      <c r="T70" s="43"/>
      <c r="U70" s="43"/>
      <c r="V70" s="43"/>
      <c r="W70" s="43"/>
      <c r="X70" s="43"/>
      <c r="Y70" s="43"/>
      <c r="Z70" s="43"/>
      <c r="AA70" s="43"/>
      <c r="AB70" s="43"/>
      <c r="AC70" s="43"/>
      <c r="AD70" s="128"/>
    </row>
    <row r="71" spans="1:30" ht="13.5" customHeight="1">
      <c r="A71" s="204"/>
      <c r="B71" s="49" t="s">
        <v>113</v>
      </c>
      <c r="C71" s="111"/>
      <c r="D71" s="50" t="s">
        <v>5</v>
      </c>
      <c r="E71" s="38">
        <v>2017</v>
      </c>
      <c r="F71" s="38">
        <v>2018</v>
      </c>
      <c r="G71" s="50" t="s">
        <v>273</v>
      </c>
      <c r="H71" s="38">
        <v>2020</v>
      </c>
      <c r="I71" s="50" t="s">
        <v>274</v>
      </c>
      <c r="J71" s="50">
        <v>2022</v>
      </c>
      <c r="K71" s="50">
        <v>2023</v>
      </c>
      <c r="L71" s="129" t="s">
        <v>114</v>
      </c>
      <c r="M71" s="204"/>
      <c r="N71" s="164"/>
      <c r="O71" s="164"/>
      <c r="P71" s="164"/>
      <c r="Q71" s="164"/>
      <c r="R71" s="164"/>
      <c r="S71" s="164"/>
      <c r="T71" s="164"/>
      <c r="U71" s="164"/>
      <c r="V71" s="164"/>
      <c r="W71" s="164"/>
      <c r="X71" s="164"/>
      <c r="Y71" s="164"/>
      <c r="Z71" s="164"/>
      <c r="AA71" s="164"/>
      <c r="AB71" s="164"/>
      <c r="AC71" s="164"/>
      <c r="AD71" s="164"/>
    </row>
    <row r="72" spans="1:30" ht="13.5" customHeight="1">
      <c r="A72" s="204"/>
      <c r="B72" s="232" t="s">
        <v>115</v>
      </c>
      <c r="C72" s="16" t="s">
        <v>18</v>
      </c>
      <c r="D72" s="113">
        <f t="shared" ref="D72:E72" si="6">SUM(D76:D81)</f>
        <v>0</v>
      </c>
      <c r="E72" s="113">
        <f t="shared" si="6"/>
        <v>0</v>
      </c>
      <c r="F72" s="113">
        <v>1</v>
      </c>
      <c r="G72" s="113">
        <f t="shared" ref="G72:J72" si="7">SUM(G76:G81)</f>
        <v>2</v>
      </c>
      <c r="H72" s="113">
        <f t="shared" si="7"/>
        <v>2</v>
      </c>
      <c r="I72" s="113">
        <f t="shared" si="7"/>
        <v>5</v>
      </c>
      <c r="J72" s="113">
        <f t="shared" si="7"/>
        <v>5</v>
      </c>
      <c r="K72" s="113">
        <f>L72</f>
        <v>6</v>
      </c>
      <c r="L72" s="113">
        <f>SUM(L76:L81)</f>
        <v>6</v>
      </c>
      <c r="M72" s="204"/>
      <c r="N72" s="164"/>
      <c r="O72" s="164"/>
      <c r="P72" s="164"/>
      <c r="Q72" s="164"/>
      <c r="R72" s="164"/>
      <c r="S72" s="164"/>
      <c r="T72" s="164"/>
      <c r="U72" s="164"/>
      <c r="V72" s="164"/>
      <c r="W72" s="164"/>
      <c r="X72" s="164"/>
      <c r="Y72" s="164"/>
      <c r="Z72" s="164"/>
      <c r="AA72" s="164"/>
      <c r="AB72" s="164"/>
      <c r="AC72" s="164"/>
      <c r="AD72" s="164"/>
    </row>
    <row r="73" spans="1:30" ht="13.5" customHeight="1">
      <c r="A73" s="204"/>
      <c r="B73" s="178"/>
      <c r="C73" s="36" t="s">
        <v>28</v>
      </c>
      <c r="D73" s="20"/>
      <c r="E73" s="22">
        <v>0</v>
      </c>
      <c r="F73" s="22">
        <v>2</v>
      </c>
      <c r="G73" s="22"/>
      <c r="H73" s="22"/>
      <c r="I73" s="22"/>
      <c r="J73" s="22"/>
      <c r="K73" s="22"/>
      <c r="L73" s="163"/>
      <c r="M73" s="204"/>
      <c r="N73" s="164"/>
      <c r="O73" s="164"/>
      <c r="P73" s="164"/>
      <c r="Q73" s="164"/>
      <c r="R73" s="164"/>
      <c r="S73" s="164"/>
      <c r="T73" s="164"/>
      <c r="U73" s="164"/>
      <c r="V73" s="164"/>
      <c r="W73" s="164"/>
      <c r="X73" s="164"/>
      <c r="Y73" s="164"/>
      <c r="Z73" s="164"/>
      <c r="AA73" s="164"/>
      <c r="AB73" s="164"/>
      <c r="AC73" s="164"/>
      <c r="AD73" s="164"/>
    </row>
    <row r="74" spans="1:30" ht="13.5" customHeight="1">
      <c r="A74" s="204"/>
      <c r="B74" s="178"/>
      <c r="C74" s="27"/>
      <c r="D74" s="206" t="s">
        <v>32</v>
      </c>
      <c r="E74" s="207"/>
      <c r="F74" s="207"/>
      <c r="G74" s="207"/>
      <c r="H74" s="207"/>
      <c r="I74" s="207"/>
      <c r="J74" s="207"/>
      <c r="K74" s="207"/>
      <c r="L74" s="208"/>
      <c r="M74" s="204"/>
      <c r="N74" s="164"/>
      <c r="O74" s="164"/>
      <c r="P74" s="164"/>
      <c r="Q74" s="164"/>
      <c r="R74" s="164"/>
      <c r="S74" s="164"/>
      <c r="T74" s="164"/>
      <c r="U74" s="164"/>
      <c r="V74" s="164"/>
      <c r="W74" s="164"/>
      <c r="X74" s="164"/>
      <c r="Y74" s="164"/>
      <c r="Z74" s="164"/>
      <c r="AA74" s="164"/>
      <c r="AB74" s="164"/>
      <c r="AC74" s="164"/>
      <c r="AD74" s="164"/>
    </row>
    <row r="75" spans="1:30" ht="13.5" customHeight="1">
      <c r="A75" s="204"/>
      <c r="B75" s="230"/>
      <c r="C75" s="24"/>
      <c r="D75" s="218" t="s">
        <v>116</v>
      </c>
      <c r="E75" s="207"/>
      <c r="F75" s="207"/>
      <c r="G75" s="207"/>
      <c r="H75" s="207"/>
      <c r="I75" s="207"/>
      <c r="J75" s="207"/>
      <c r="K75" s="207"/>
      <c r="L75" s="208"/>
      <c r="M75" s="204"/>
      <c r="N75" s="164"/>
      <c r="O75" s="164"/>
      <c r="P75" s="164"/>
      <c r="Q75" s="164"/>
      <c r="R75" s="164"/>
      <c r="S75" s="164"/>
      <c r="T75" s="164"/>
      <c r="U75" s="164"/>
      <c r="V75" s="164"/>
      <c r="W75" s="164"/>
      <c r="X75" s="164"/>
      <c r="Y75" s="164"/>
      <c r="Z75" s="164"/>
      <c r="AA75" s="164"/>
      <c r="AB75" s="164"/>
      <c r="AC75" s="164"/>
      <c r="AD75" s="164"/>
    </row>
    <row r="76" spans="1:30" ht="13.5" customHeight="1">
      <c r="A76" s="204"/>
      <c r="B76" s="124" t="s">
        <v>49</v>
      </c>
      <c r="C76" s="130"/>
      <c r="D76" s="131">
        <v>0</v>
      </c>
      <c r="E76" s="131">
        <v>0</v>
      </c>
      <c r="F76" s="132">
        <v>1</v>
      </c>
      <c r="G76" s="133">
        <v>1</v>
      </c>
      <c r="H76" s="133">
        <v>1</v>
      </c>
      <c r="I76" s="133">
        <v>1</v>
      </c>
      <c r="J76" s="133">
        <v>1</v>
      </c>
      <c r="K76" s="133">
        <f t="shared" ref="K76:K81" si="8">L76</f>
        <v>1</v>
      </c>
      <c r="L76" s="133">
        <v>1</v>
      </c>
      <c r="M76" s="204"/>
      <c r="N76" s="43"/>
      <c r="O76" s="43"/>
      <c r="P76" s="43"/>
      <c r="Q76" s="43"/>
      <c r="R76" s="43"/>
      <c r="S76" s="43"/>
      <c r="T76" s="43"/>
      <c r="U76" s="43"/>
      <c r="V76" s="43"/>
      <c r="W76" s="43"/>
      <c r="X76" s="43"/>
      <c r="Y76" s="43"/>
      <c r="Z76" s="43"/>
      <c r="AA76" s="43"/>
      <c r="AB76" s="43"/>
      <c r="AC76" s="43"/>
      <c r="AD76" s="128"/>
    </row>
    <row r="77" spans="1:30" ht="13.5" customHeight="1">
      <c r="A77" s="204"/>
      <c r="B77" s="124" t="s">
        <v>50</v>
      </c>
      <c r="C77" s="130"/>
      <c r="D77" s="131">
        <v>0</v>
      </c>
      <c r="E77" s="131">
        <v>0</v>
      </c>
      <c r="F77" s="133">
        <v>1</v>
      </c>
      <c r="G77" s="133">
        <v>1</v>
      </c>
      <c r="H77" s="133">
        <v>1</v>
      </c>
      <c r="I77" s="133">
        <v>1</v>
      </c>
      <c r="J77" s="133">
        <v>1</v>
      </c>
      <c r="K77" s="133">
        <f t="shared" si="8"/>
        <v>1</v>
      </c>
      <c r="L77" s="133">
        <v>1</v>
      </c>
      <c r="M77" s="204"/>
      <c r="N77" s="43"/>
      <c r="O77" s="43"/>
      <c r="P77" s="43"/>
      <c r="Q77" s="43"/>
      <c r="R77" s="43"/>
      <c r="S77" s="43"/>
      <c r="T77" s="43"/>
      <c r="U77" s="43"/>
      <c r="V77" s="43"/>
      <c r="W77" s="43"/>
      <c r="X77" s="43"/>
      <c r="Y77" s="43"/>
      <c r="Z77" s="43"/>
      <c r="AA77" s="43"/>
      <c r="AB77" s="43"/>
      <c r="AC77" s="43"/>
      <c r="AD77" s="128"/>
    </row>
    <row r="78" spans="1:30" ht="13.5" customHeight="1">
      <c r="A78" s="204"/>
      <c r="B78" s="124" t="s">
        <v>51</v>
      </c>
      <c r="C78" s="130"/>
      <c r="D78" s="131">
        <v>0</v>
      </c>
      <c r="E78" s="131">
        <v>0</v>
      </c>
      <c r="F78" s="133">
        <v>0</v>
      </c>
      <c r="G78" s="133">
        <v>0</v>
      </c>
      <c r="H78" s="133">
        <v>0</v>
      </c>
      <c r="I78" s="133">
        <v>1</v>
      </c>
      <c r="J78" s="133">
        <v>1</v>
      </c>
      <c r="K78" s="133">
        <f t="shared" si="8"/>
        <v>1</v>
      </c>
      <c r="L78" s="133">
        <v>1</v>
      </c>
      <c r="M78" s="204"/>
      <c r="N78" s="43"/>
      <c r="O78" s="43"/>
      <c r="P78" s="43"/>
      <c r="Q78" s="43"/>
      <c r="R78" s="43"/>
      <c r="S78" s="43"/>
      <c r="T78" s="43"/>
      <c r="U78" s="43"/>
      <c r="V78" s="43"/>
      <c r="W78" s="43"/>
      <c r="X78" s="43"/>
      <c r="Y78" s="43"/>
      <c r="Z78" s="43"/>
      <c r="AA78" s="43"/>
      <c r="AB78" s="43"/>
      <c r="AC78" s="43"/>
      <c r="AD78" s="128"/>
    </row>
    <row r="79" spans="1:30" ht="13.5" customHeight="1">
      <c r="A79" s="204"/>
      <c r="B79" s="124" t="s">
        <v>256</v>
      </c>
      <c r="C79" s="130"/>
      <c r="D79" s="131">
        <v>0</v>
      </c>
      <c r="E79" s="131">
        <v>0</v>
      </c>
      <c r="F79" s="133">
        <v>0</v>
      </c>
      <c r="G79" s="133">
        <v>0</v>
      </c>
      <c r="H79" s="133">
        <v>0</v>
      </c>
      <c r="I79" s="133">
        <v>1</v>
      </c>
      <c r="J79" s="133">
        <v>1</v>
      </c>
      <c r="K79" s="133">
        <f t="shared" si="8"/>
        <v>1</v>
      </c>
      <c r="L79" s="133">
        <v>1</v>
      </c>
      <c r="M79" s="204"/>
      <c r="N79" s="43"/>
      <c r="O79" s="43"/>
      <c r="P79" s="43"/>
      <c r="Q79" s="43"/>
      <c r="R79" s="43"/>
      <c r="S79" s="43"/>
      <c r="T79" s="43"/>
      <c r="U79" s="43"/>
      <c r="V79" s="43"/>
      <c r="W79" s="43"/>
      <c r="X79" s="43"/>
      <c r="Y79" s="43"/>
      <c r="Z79" s="43"/>
      <c r="AA79" s="43"/>
      <c r="AB79" s="43"/>
      <c r="AC79" s="43"/>
      <c r="AD79" s="128"/>
    </row>
    <row r="80" spans="1:30" ht="13.5" customHeight="1">
      <c r="A80" s="204"/>
      <c r="B80" s="124" t="s">
        <v>257</v>
      </c>
      <c r="C80" s="130"/>
      <c r="D80" s="131">
        <v>0</v>
      </c>
      <c r="E80" s="131">
        <v>0</v>
      </c>
      <c r="F80" s="133">
        <v>0</v>
      </c>
      <c r="G80" s="133">
        <v>0</v>
      </c>
      <c r="H80" s="133">
        <v>0</v>
      </c>
      <c r="I80" s="133">
        <v>1</v>
      </c>
      <c r="J80" s="133">
        <v>1</v>
      </c>
      <c r="K80" s="133">
        <f t="shared" si="8"/>
        <v>1</v>
      </c>
      <c r="L80" s="133">
        <v>1</v>
      </c>
      <c r="M80" s="204"/>
      <c r="N80" s="43"/>
      <c r="O80" s="43"/>
      <c r="P80" s="43"/>
      <c r="Q80" s="43"/>
      <c r="R80" s="43"/>
      <c r="S80" s="43"/>
      <c r="T80" s="43"/>
      <c r="U80" s="43"/>
      <c r="V80" s="43"/>
      <c r="W80" s="43"/>
      <c r="X80" s="43"/>
      <c r="Y80" s="43"/>
      <c r="Z80" s="43"/>
      <c r="AA80" s="43"/>
      <c r="AB80" s="43"/>
      <c r="AC80" s="43"/>
      <c r="AD80" s="128"/>
    </row>
    <row r="81" spans="1:30" ht="13.5" customHeight="1">
      <c r="A81" s="204"/>
      <c r="B81" s="124" t="s">
        <v>258</v>
      </c>
      <c r="C81" s="130"/>
      <c r="D81" s="131">
        <v>0</v>
      </c>
      <c r="E81" s="131">
        <v>0</v>
      </c>
      <c r="F81" s="133">
        <v>0</v>
      </c>
      <c r="G81" s="133">
        <v>0</v>
      </c>
      <c r="H81" s="133">
        <v>0</v>
      </c>
      <c r="I81" s="133">
        <v>0</v>
      </c>
      <c r="J81" s="133">
        <v>0</v>
      </c>
      <c r="K81" s="133">
        <f t="shared" si="8"/>
        <v>1</v>
      </c>
      <c r="L81" s="133">
        <v>1</v>
      </c>
      <c r="M81" s="204"/>
      <c r="N81" s="43"/>
      <c r="O81" s="43"/>
      <c r="P81" s="43"/>
      <c r="Q81" s="43"/>
      <c r="R81" s="43"/>
      <c r="S81" s="43"/>
      <c r="T81" s="43"/>
      <c r="U81" s="43"/>
      <c r="V81" s="43"/>
      <c r="W81" s="43"/>
      <c r="X81" s="43"/>
      <c r="Y81" s="43"/>
      <c r="Z81" s="43"/>
      <c r="AA81" s="43"/>
      <c r="AB81" s="43"/>
      <c r="AC81" s="43"/>
      <c r="AD81" s="128"/>
    </row>
    <row r="82" spans="1:30" ht="13.5" customHeight="1">
      <c r="A82" s="204"/>
      <c r="B82" s="49" t="s">
        <v>117</v>
      </c>
      <c r="C82" s="49"/>
      <c r="D82" s="38" t="s">
        <v>5</v>
      </c>
      <c r="E82" s="38">
        <v>2017</v>
      </c>
      <c r="F82" s="38">
        <v>2018</v>
      </c>
      <c r="G82" s="50" t="s">
        <v>273</v>
      </c>
      <c r="H82" s="38">
        <v>2020</v>
      </c>
      <c r="I82" s="38" t="s">
        <v>275</v>
      </c>
      <c r="J82" s="38">
        <v>2022</v>
      </c>
      <c r="K82" s="38">
        <v>2023</v>
      </c>
      <c r="L82" s="129" t="s">
        <v>114</v>
      </c>
      <c r="M82" s="204"/>
      <c r="N82" s="164"/>
      <c r="O82" s="164"/>
      <c r="P82" s="164"/>
      <c r="Q82" s="164"/>
      <c r="R82" s="164"/>
      <c r="S82" s="164"/>
      <c r="T82" s="164"/>
      <c r="U82" s="164"/>
      <c r="V82" s="164"/>
      <c r="W82" s="164"/>
      <c r="X82" s="164"/>
      <c r="Y82" s="164"/>
      <c r="Z82" s="164"/>
      <c r="AA82" s="164"/>
      <c r="AB82" s="164"/>
      <c r="AC82" s="164"/>
      <c r="AD82" s="164"/>
    </row>
    <row r="83" spans="1:30" ht="13.5" customHeight="1">
      <c r="A83" s="204"/>
      <c r="B83" s="229" t="s">
        <v>119</v>
      </c>
      <c r="C83" s="16" t="s">
        <v>18</v>
      </c>
      <c r="D83" s="161" t="s">
        <v>118</v>
      </c>
      <c r="E83" s="161" t="s">
        <v>118</v>
      </c>
      <c r="F83" s="47">
        <v>6.6666666670000003</v>
      </c>
      <c r="G83" s="113">
        <f t="shared" ref="G83:L83" si="9">AVERAGE(G87:G92)</f>
        <v>16.666666666666668</v>
      </c>
      <c r="H83" s="113">
        <f t="shared" si="9"/>
        <v>30</v>
      </c>
      <c r="I83" s="113">
        <f t="shared" si="9"/>
        <v>46.666666666666664</v>
      </c>
      <c r="J83" s="113">
        <f t="shared" si="9"/>
        <v>46.666666666666664</v>
      </c>
      <c r="K83" s="113">
        <f t="shared" si="9"/>
        <v>60</v>
      </c>
      <c r="L83" s="113">
        <f t="shared" si="9"/>
        <v>60</v>
      </c>
      <c r="M83" s="204"/>
      <c r="N83" s="164"/>
      <c r="O83" s="164"/>
      <c r="P83" s="164"/>
      <c r="Q83" s="164"/>
      <c r="R83" s="164"/>
      <c r="S83" s="164"/>
      <c r="T83" s="164"/>
      <c r="U83" s="164"/>
      <c r="V83" s="164"/>
      <c r="W83" s="164"/>
      <c r="X83" s="164"/>
      <c r="Y83" s="164"/>
      <c r="Z83" s="164"/>
      <c r="AA83" s="164"/>
      <c r="AB83" s="164"/>
      <c r="AC83" s="164"/>
      <c r="AD83" s="164"/>
    </row>
    <row r="84" spans="1:30" ht="13.5" customHeight="1">
      <c r="A84" s="204"/>
      <c r="B84" s="178"/>
      <c r="C84" s="36" t="s">
        <v>28</v>
      </c>
      <c r="D84" s="20"/>
      <c r="E84" s="161" t="s">
        <v>118</v>
      </c>
      <c r="F84" s="48" t="s">
        <v>120</v>
      </c>
      <c r="G84" s="22"/>
      <c r="H84" s="22"/>
      <c r="I84" s="22"/>
      <c r="J84" s="22"/>
      <c r="K84" s="22"/>
      <c r="L84" s="163"/>
      <c r="M84" s="204"/>
      <c r="N84" s="164"/>
      <c r="O84" s="164"/>
      <c r="P84" s="164"/>
      <c r="Q84" s="164"/>
      <c r="R84" s="164"/>
      <c r="S84" s="164"/>
      <c r="T84" s="164"/>
      <c r="U84" s="164"/>
      <c r="V84" s="164"/>
      <c r="W84" s="164"/>
      <c r="X84" s="164"/>
      <c r="Y84" s="164"/>
      <c r="Z84" s="164"/>
      <c r="AA84" s="164"/>
      <c r="AB84" s="164"/>
      <c r="AC84" s="164"/>
      <c r="AD84" s="164"/>
    </row>
    <row r="85" spans="1:30" ht="13.5" customHeight="1">
      <c r="A85" s="204"/>
      <c r="B85" s="178"/>
      <c r="C85" s="27"/>
      <c r="D85" s="206" t="s">
        <v>32</v>
      </c>
      <c r="E85" s="207"/>
      <c r="F85" s="207"/>
      <c r="G85" s="207"/>
      <c r="H85" s="207"/>
      <c r="I85" s="207"/>
      <c r="J85" s="207"/>
      <c r="K85" s="207"/>
      <c r="L85" s="208"/>
      <c r="M85" s="204"/>
      <c r="N85" s="164"/>
      <c r="O85" s="164"/>
      <c r="P85" s="164"/>
      <c r="Q85" s="164"/>
      <c r="R85" s="164"/>
      <c r="S85" s="164"/>
      <c r="T85" s="164"/>
      <c r="U85" s="164"/>
      <c r="V85" s="164"/>
      <c r="W85" s="164"/>
      <c r="X85" s="164"/>
      <c r="Y85" s="164"/>
      <c r="Z85" s="164"/>
      <c r="AA85" s="164"/>
      <c r="AB85" s="164"/>
      <c r="AC85" s="164"/>
      <c r="AD85" s="164"/>
    </row>
    <row r="86" spans="1:30" ht="13.5" customHeight="1">
      <c r="A86" s="204"/>
      <c r="B86" s="178"/>
      <c r="C86" s="24"/>
      <c r="D86" s="218" t="s">
        <v>121</v>
      </c>
      <c r="E86" s="207"/>
      <c r="F86" s="207"/>
      <c r="G86" s="207"/>
      <c r="H86" s="207"/>
      <c r="I86" s="207"/>
      <c r="J86" s="207"/>
      <c r="K86" s="207"/>
      <c r="L86" s="208"/>
      <c r="M86" s="204"/>
      <c r="N86" s="164"/>
      <c r="O86" s="164"/>
      <c r="P86" s="164"/>
      <c r="Q86" s="164"/>
      <c r="R86" s="164"/>
      <c r="S86" s="164"/>
      <c r="T86" s="164"/>
      <c r="U86" s="164"/>
      <c r="V86" s="164"/>
      <c r="W86" s="164"/>
      <c r="X86" s="164"/>
      <c r="Y86" s="164"/>
      <c r="Z86" s="164"/>
      <c r="AA86" s="164"/>
      <c r="AB86" s="164"/>
      <c r="AC86" s="164"/>
      <c r="AD86" s="164"/>
    </row>
    <row r="87" spans="1:30" ht="13.5" customHeight="1">
      <c r="A87" s="204"/>
      <c r="B87" s="124" t="s">
        <v>49</v>
      </c>
      <c r="C87" s="133"/>
      <c r="D87" s="126">
        <v>0</v>
      </c>
      <c r="E87" s="126">
        <v>0</v>
      </c>
      <c r="F87" s="134">
        <f>70/25351</f>
        <v>2.7612322985286577E-3</v>
      </c>
      <c r="G87" s="126">
        <v>20</v>
      </c>
      <c r="H87" s="126">
        <v>40</v>
      </c>
      <c r="I87" s="126">
        <v>60</v>
      </c>
      <c r="J87" s="126">
        <v>60</v>
      </c>
      <c r="K87" s="126">
        <f t="shared" ref="K87:K92" si="10">L87</f>
        <v>60</v>
      </c>
      <c r="L87" s="126">
        <v>60</v>
      </c>
      <c r="M87" s="204"/>
      <c r="N87" s="43"/>
      <c r="O87" s="43"/>
      <c r="P87" s="43"/>
      <c r="Q87" s="43"/>
      <c r="R87" s="43"/>
      <c r="S87" s="43"/>
      <c r="T87" s="43"/>
      <c r="U87" s="43"/>
      <c r="V87" s="43"/>
      <c r="W87" s="43"/>
      <c r="X87" s="43"/>
      <c r="Y87" s="43"/>
      <c r="Z87" s="43"/>
      <c r="AA87" s="43"/>
      <c r="AB87" s="43"/>
      <c r="AC87" s="43"/>
      <c r="AD87" s="128"/>
    </row>
    <row r="88" spans="1:30" ht="13.5" customHeight="1">
      <c r="A88" s="204"/>
      <c r="B88" s="124" t="s">
        <v>50</v>
      </c>
      <c r="C88" s="133"/>
      <c r="D88" s="135">
        <f>35/328</f>
        <v>0.10670731707317073</v>
      </c>
      <c r="E88" s="126">
        <v>10</v>
      </c>
      <c r="F88" s="136">
        <v>10.199999999999999</v>
      </c>
      <c r="G88" s="126">
        <v>40</v>
      </c>
      <c r="H88" s="126">
        <v>60</v>
      </c>
      <c r="I88" s="126">
        <v>60</v>
      </c>
      <c r="J88" s="126">
        <v>60</v>
      </c>
      <c r="K88" s="126">
        <f t="shared" si="10"/>
        <v>60</v>
      </c>
      <c r="L88" s="126">
        <v>60</v>
      </c>
      <c r="M88" s="204"/>
      <c r="N88" s="43"/>
      <c r="O88" s="43"/>
      <c r="P88" s="43"/>
      <c r="Q88" s="43"/>
      <c r="R88" s="43"/>
      <c r="S88" s="43"/>
      <c r="T88" s="43"/>
      <c r="U88" s="43"/>
      <c r="V88" s="43"/>
      <c r="W88" s="43"/>
      <c r="X88" s="43"/>
      <c r="Y88" s="43"/>
      <c r="Z88" s="43"/>
      <c r="AA88" s="43"/>
      <c r="AB88" s="43"/>
      <c r="AC88" s="43"/>
      <c r="AD88" s="128"/>
    </row>
    <row r="89" spans="1:30" ht="13.5" customHeight="1">
      <c r="A89" s="204"/>
      <c r="B89" s="124" t="s">
        <v>51</v>
      </c>
      <c r="C89" s="133"/>
      <c r="D89" s="126">
        <v>0</v>
      </c>
      <c r="E89" s="126">
        <v>0</v>
      </c>
      <c r="F89" s="116">
        <v>0</v>
      </c>
      <c r="G89" s="116">
        <v>20</v>
      </c>
      <c r="H89" s="126">
        <v>40</v>
      </c>
      <c r="I89" s="126">
        <v>60</v>
      </c>
      <c r="J89" s="126">
        <v>60</v>
      </c>
      <c r="K89" s="126">
        <f t="shared" si="10"/>
        <v>60</v>
      </c>
      <c r="L89" s="126">
        <v>60</v>
      </c>
      <c r="M89" s="204"/>
      <c r="N89" s="43"/>
      <c r="O89" s="43"/>
      <c r="P89" s="43"/>
      <c r="Q89" s="43"/>
      <c r="R89" s="43"/>
      <c r="S89" s="43"/>
      <c r="T89" s="43"/>
      <c r="U89" s="43"/>
      <c r="V89" s="43"/>
      <c r="W89" s="43"/>
      <c r="X89" s="43"/>
      <c r="Y89" s="43"/>
      <c r="Z89" s="43"/>
      <c r="AA89" s="43"/>
      <c r="AB89" s="43"/>
      <c r="AC89" s="43"/>
      <c r="AD89" s="128"/>
    </row>
    <row r="90" spans="1:30" ht="13.5" customHeight="1">
      <c r="A90" s="204"/>
      <c r="B90" s="124" t="s">
        <v>256</v>
      </c>
      <c r="C90" s="133"/>
      <c r="D90" s="126">
        <v>0</v>
      </c>
      <c r="E90" s="126">
        <v>0</v>
      </c>
      <c r="F90" s="126">
        <v>0</v>
      </c>
      <c r="G90" s="126">
        <v>20</v>
      </c>
      <c r="H90" s="126">
        <v>20</v>
      </c>
      <c r="I90" s="126">
        <v>60</v>
      </c>
      <c r="J90" s="126">
        <v>60</v>
      </c>
      <c r="K90" s="126">
        <f t="shared" si="10"/>
        <v>60</v>
      </c>
      <c r="L90" s="126">
        <v>60</v>
      </c>
      <c r="M90" s="204"/>
      <c r="N90" s="43"/>
      <c r="O90" s="43"/>
      <c r="P90" s="43"/>
      <c r="Q90" s="43"/>
      <c r="R90" s="43"/>
      <c r="S90" s="43"/>
      <c r="T90" s="43"/>
      <c r="U90" s="43"/>
      <c r="V90" s="43"/>
      <c r="W90" s="43"/>
      <c r="X90" s="43"/>
      <c r="Y90" s="43"/>
      <c r="Z90" s="43"/>
      <c r="AA90" s="43"/>
      <c r="AB90" s="43"/>
      <c r="AC90" s="43"/>
      <c r="AD90" s="128"/>
    </row>
    <row r="91" spans="1:30" ht="13.5" customHeight="1">
      <c r="A91" s="204"/>
      <c r="B91" s="124" t="s">
        <v>257</v>
      </c>
      <c r="C91" s="133"/>
      <c r="D91" s="126">
        <v>0</v>
      </c>
      <c r="E91" s="126">
        <v>0</v>
      </c>
      <c r="F91" s="126">
        <v>0</v>
      </c>
      <c r="G91" s="126">
        <v>0</v>
      </c>
      <c r="H91" s="126">
        <v>10</v>
      </c>
      <c r="I91" s="126">
        <v>20</v>
      </c>
      <c r="J91" s="126">
        <v>20</v>
      </c>
      <c r="K91" s="126">
        <f t="shared" si="10"/>
        <v>60</v>
      </c>
      <c r="L91" s="126">
        <v>60</v>
      </c>
      <c r="M91" s="204"/>
      <c r="N91" s="43"/>
      <c r="O91" s="43"/>
      <c r="P91" s="43"/>
      <c r="Q91" s="43"/>
      <c r="R91" s="43"/>
      <c r="S91" s="43"/>
      <c r="T91" s="43"/>
      <c r="U91" s="43"/>
      <c r="V91" s="43"/>
      <c r="W91" s="43"/>
      <c r="X91" s="43"/>
      <c r="Y91" s="43"/>
      <c r="Z91" s="43"/>
      <c r="AA91" s="43"/>
      <c r="AB91" s="43"/>
      <c r="AC91" s="43"/>
      <c r="AD91" s="128"/>
    </row>
    <row r="92" spans="1:30" ht="13.5" customHeight="1">
      <c r="A92" s="204"/>
      <c r="B92" s="124" t="s">
        <v>258</v>
      </c>
      <c r="C92" s="133"/>
      <c r="D92" s="126">
        <v>0</v>
      </c>
      <c r="E92" s="126">
        <v>0</v>
      </c>
      <c r="F92" s="126">
        <v>0</v>
      </c>
      <c r="G92" s="126">
        <v>0</v>
      </c>
      <c r="H92" s="126">
        <v>10</v>
      </c>
      <c r="I92" s="126">
        <v>20</v>
      </c>
      <c r="J92" s="126">
        <v>20</v>
      </c>
      <c r="K92" s="126">
        <f t="shared" si="10"/>
        <v>60</v>
      </c>
      <c r="L92" s="126">
        <v>60</v>
      </c>
      <c r="M92" s="204"/>
      <c r="N92" s="43"/>
      <c r="O92" s="43"/>
      <c r="P92" s="43"/>
      <c r="Q92" s="43"/>
      <c r="R92" s="43"/>
      <c r="S92" s="43"/>
      <c r="T92" s="43"/>
      <c r="U92" s="43"/>
      <c r="V92" s="43"/>
      <c r="W92" s="43"/>
      <c r="X92" s="43"/>
      <c r="Y92" s="43"/>
      <c r="Z92" s="43"/>
      <c r="AA92" s="43"/>
      <c r="AB92" s="43"/>
      <c r="AC92" s="43"/>
      <c r="AD92" s="128"/>
    </row>
    <row r="93" spans="1:30" ht="13.5" customHeight="1">
      <c r="A93" s="204"/>
      <c r="B93" s="49" t="s">
        <v>122</v>
      </c>
      <c r="C93" s="111"/>
      <c r="D93" s="50" t="s">
        <v>5</v>
      </c>
      <c r="E93" s="50">
        <v>2017</v>
      </c>
      <c r="F93" s="50" t="s">
        <v>276</v>
      </c>
      <c r="G93" s="50">
        <v>2019</v>
      </c>
      <c r="H93" s="50" t="s">
        <v>277</v>
      </c>
      <c r="I93" s="50">
        <v>2021</v>
      </c>
      <c r="J93" s="50">
        <v>2022</v>
      </c>
      <c r="K93" s="50">
        <v>2023</v>
      </c>
      <c r="L93" s="129" t="s">
        <v>114</v>
      </c>
      <c r="M93" s="204"/>
      <c r="N93" s="164"/>
      <c r="O93" s="164"/>
      <c r="P93" s="164"/>
      <c r="Q93" s="164"/>
      <c r="R93" s="164"/>
      <c r="S93" s="164"/>
      <c r="T93" s="164"/>
      <c r="U93" s="164"/>
      <c r="V93" s="164"/>
      <c r="W93" s="164"/>
      <c r="X93" s="164"/>
      <c r="Y93" s="164"/>
      <c r="Z93" s="164"/>
      <c r="AA93" s="164"/>
      <c r="AB93" s="164"/>
      <c r="AC93" s="164"/>
      <c r="AD93" s="164"/>
    </row>
    <row r="94" spans="1:30" ht="13.5" customHeight="1">
      <c r="A94" s="204"/>
      <c r="B94" s="229" t="s">
        <v>125</v>
      </c>
      <c r="C94" s="16" t="s">
        <v>18</v>
      </c>
      <c r="D94" s="113" t="s">
        <v>123</v>
      </c>
      <c r="E94" s="113" t="s">
        <v>124</v>
      </c>
      <c r="F94" s="113" t="s">
        <v>124</v>
      </c>
      <c r="G94" s="113" t="s">
        <v>124</v>
      </c>
      <c r="H94" s="113" t="s">
        <v>124</v>
      </c>
      <c r="I94" s="113" t="s">
        <v>124</v>
      </c>
      <c r="J94" s="113" t="s">
        <v>124</v>
      </c>
      <c r="K94" s="113" t="s">
        <v>124</v>
      </c>
      <c r="L94" s="113" t="s">
        <v>124</v>
      </c>
      <c r="M94" s="204"/>
      <c r="N94" s="164"/>
      <c r="O94" s="164"/>
      <c r="P94" s="164"/>
      <c r="Q94" s="164"/>
      <c r="R94" s="164"/>
      <c r="S94" s="164"/>
      <c r="T94" s="164"/>
      <c r="U94" s="164"/>
      <c r="V94" s="164"/>
      <c r="W94" s="164"/>
      <c r="X94" s="164"/>
      <c r="Y94" s="164"/>
      <c r="Z94" s="164"/>
      <c r="AA94" s="164"/>
      <c r="AB94" s="164"/>
      <c r="AC94" s="164"/>
      <c r="AD94" s="164"/>
    </row>
    <row r="95" spans="1:30" ht="13.5" customHeight="1">
      <c r="A95" s="204"/>
      <c r="B95" s="178"/>
      <c r="C95" s="36" t="s">
        <v>28</v>
      </c>
      <c r="D95" s="20"/>
      <c r="E95" s="22" t="s">
        <v>127</v>
      </c>
      <c r="F95" s="22" t="s">
        <v>128</v>
      </c>
      <c r="G95" s="22"/>
      <c r="H95" s="22"/>
      <c r="I95" s="22"/>
      <c r="J95" s="22"/>
      <c r="K95" s="22"/>
      <c r="L95" s="163"/>
      <c r="M95" s="204"/>
      <c r="N95" s="164"/>
      <c r="O95" s="164"/>
      <c r="P95" s="164"/>
      <c r="Q95" s="164"/>
      <c r="R95" s="164"/>
      <c r="S95" s="164"/>
      <c r="T95" s="164"/>
      <c r="U95" s="164"/>
      <c r="V95" s="164"/>
      <c r="W95" s="164"/>
      <c r="X95" s="164"/>
      <c r="Y95" s="164"/>
      <c r="Z95" s="164"/>
      <c r="AA95" s="164"/>
      <c r="AB95" s="164"/>
      <c r="AC95" s="164"/>
      <c r="AD95" s="164"/>
    </row>
    <row r="96" spans="1:30" ht="13.5" customHeight="1">
      <c r="A96" s="204"/>
      <c r="B96" s="178"/>
      <c r="C96" s="27"/>
      <c r="D96" s="206" t="s">
        <v>32</v>
      </c>
      <c r="E96" s="207"/>
      <c r="F96" s="207"/>
      <c r="G96" s="207"/>
      <c r="H96" s="207"/>
      <c r="I96" s="207"/>
      <c r="J96" s="207"/>
      <c r="K96" s="207"/>
      <c r="L96" s="208"/>
      <c r="M96" s="204"/>
      <c r="N96" s="164"/>
      <c r="O96" s="164"/>
      <c r="P96" s="164"/>
      <c r="Q96" s="164"/>
      <c r="R96" s="164"/>
      <c r="S96" s="164"/>
      <c r="T96" s="164"/>
      <c r="U96" s="164"/>
      <c r="V96" s="164"/>
      <c r="W96" s="164"/>
      <c r="X96" s="164"/>
      <c r="Y96" s="164"/>
      <c r="Z96" s="164"/>
      <c r="AA96" s="164"/>
      <c r="AB96" s="164"/>
      <c r="AC96" s="164"/>
      <c r="AD96" s="164"/>
    </row>
    <row r="97" spans="1:30" ht="13.5" customHeight="1">
      <c r="A97" s="204"/>
      <c r="B97" s="230"/>
      <c r="C97" s="24"/>
      <c r="D97" s="218" t="s">
        <v>129</v>
      </c>
      <c r="E97" s="207"/>
      <c r="F97" s="207"/>
      <c r="G97" s="207"/>
      <c r="H97" s="207"/>
      <c r="I97" s="207"/>
      <c r="J97" s="207"/>
      <c r="K97" s="207"/>
      <c r="L97" s="208"/>
      <c r="M97" s="204"/>
      <c r="N97" s="164"/>
      <c r="O97" s="164"/>
      <c r="P97" s="164"/>
      <c r="Q97" s="164"/>
      <c r="R97" s="164"/>
      <c r="S97" s="164"/>
      <c r="T97" s="164"/>
      <c r="U97" s="164"/>
      <c r="V97" s="164"/>
      <c r="W97" s="164"/>
      <c r="X97" s="164"/>
      <c r="Y97" s="164"/>
      <c r="Z97" s="164"/>
      <c r="AA97" s="164"/>
      <c r="AB97" s="164"/>
      <c r="AC97" s="164"/>
      <c r="AD97" s="164"/>
    </row>
    <row r="98" spans="1:30" ht="13.5" customHeight="1">
      <c r="A98" s="204"/>
      <c r="B98" s="124" t="s">
        <v>49</v>
      </c>
      <c r="C98" s="125"/>
      <c r="D98" s="126">
        <v>0</v>
      </c>
      <c r="E98" s="126">
        <v>75</v>
      </c>
      <c r="F98" s="126">
        <v>110</v>
      </c>
      <c r="G98" s="126" t="s">
        <v>278</v>
      </c>
      <c r="H98" s="126"/>
      <c r="I98" s="126"/>
      <c r="J98" s="126"/>
      <c r="K98" s="126"/>
      <c r="L98" s="126"/>
      <c r="M98" s="204"/>
      <c r="N98" s="43"/>
      <c r="O98" s="43"/>
      <c r="P98" s="43"/>
      <c r="Q98" s="43"/>
      <c r="R98" s="43"/>
      <c r="S98" s="43"/>
      <c r="T98" s="43"/>
      <c r="U98" s="43"/>
      <c r="V98" s="43"/>
      <c r="W98" s="43"/>
      <c r="X98" s="43"/>
      <c r="Y98" s="43"/>
      <c r="Z98" s="43"/>
      <c r="AA98" s="43"/>
      <c r="AB98" s="43"/>
      <c r="AC98" s="43"/>
      <c r="AD98" s="128"/>
    </row>
    <row r="99" spans="1:30" ht="13.5" customHeight="1">
      <c r="A99" s="204"/>
      <c r="B99" s="124" t="s">
        <v>50</v>
      </c>
      <c r="C99" s="125"/>
      <c r="D99" s="126" t="s">
        <v>123</v>
      </c>
      <c r="E99" s="126">
        <v>625</v>
      </c>
      <c r="F99" s="126">
        <v>1160</v>
      </c>
      <c r="G99" s="126"/>
      <c r="H99" s="126"/>
      <c r="I99" s="126"/>
      <c r="J99" s="126"/>
      <c r="K99" s="126"/>
      <c r="L99" s="126"/>
      <c r="M99" s="204"/>
      <c r="N99" s="43"/>
      <c r="O99" s="43"/>
      <c r="P99" s="43"/>
      <c r="Q99" s="43"/>
      <c r="R99" s="43"/>
      <c r="S99" s="43"/>
      <c r="T99" s="43"/>
      <c r="U99" s="43"/>
      <c r="V99" s="43"/>
      <c r="W99" s="43"/>
      <c r="X99" s="43"/>
      <c r="Y99" s="43"/>
      <c r="Z99" s="43"/>
      <c r="AA99" s="43"/>
      <c r="AB99" s="43"/>
      <c r="AC99" s="43"/>
      <c r="AD99" s="128"/>
    </row>
    <row r="100" spans="1:30" ht="13.5" customHeight="1">
      <c r="A100" s="204"/>
      <c r="B100" s="124" t="s">
        <v>51</v>
      </c>
      <c r="C100" s="125"/>
      <c r="D100" s="126">
        <v>0</v>
      </c>
      <c r="E100" s="126">
        <v>0</v>
      </c>
      <c r="F100" s="126">
        <v>0</v>
      </c>
      <c r="G100" s="126"/>
      <c r="H100" s="126"/>
      <c r="I100" s="126"/>
      <c r="J100" s="126"/>
      <c r="K100" s="126"/>
      <c r="L100" s="126"/>
      <c r="M100" s="204"/>
      <c r="N100" s="43"/>
      <c r="O100" s="43"/>
      <c r="P100" s="43"/>
      <c r="Q100" s="43"/>
      <c r="R100" s="43"/>
      <c r="S100" s="43"/>
      <c r="T100" s="43"/>
      <c r="U100" s="43"/>
      <c r="V100" s="43"/>
      <c r="W100" s="43"/>
      <c r="X100" s="43"/>
      <c r="Y100" s="43"/>
      <c r="Z100" s="43"/>
      <c r="AA100" s="43"/>
      <c r="AB100" s="43"/>
      <c r="AC100" s="43"/>
      <c r="AD100" s="128"/>
    </row>
    <row r="101" spans="1:30" ht="13.5" customHeight="1">
      <c r="A101" s="204"/>
      <c r="B101" s="124" t="s">
        <v>256</v>
      </c>
      <c r="C101" s="125"/>
      <c r="D101" s="126">
        <v>0</v>
      </c>
      <c r="E101" s="126">
        <v>0</v>
      </c>
      <c r="F101" s="126">
        <v>0</v>
      </c>
      <c r="G101" s="126"/>
      <c r="H101" s="126"/>
      <c r="I101" s="126"/>
      <c r="J101" s="126"/>
      <c r="K101" s="126"/>
      <c r="L101" s="126"/>
      <c r="M101" s="204"/>
      <c r="N101" s="43"/>
      <c r="O101" s="43"/>
      <c r="P101" s="43"/>
      <c r="Q101" s="43"/>
      <c r="R101" s="43"/>
      <c r="S101" s="43"/>
      <c r="T101" s="43"/>
      <c r="U101" s="43"/>
      <c r="V101" s="43"/>
      <c r="W101" s="43"/>
      <c r="X101" s="43"/>
      <c r="Y101" s="43"/>
      <c r="Z101" s="43"/>
      <c r="AA101" s="43"/>
      <c r="AB101" s="43"/>
      <c r="AC101" s="43"/>
      <c r="AD101" s="128"/>
    </row>
    <row r="102" spans="1:30" ht="13.5" customHeight="1">
      <c r="A102" s="204"/>
      <c r="B102" s="124" t="s">
        <v>257</v>
      </c>
      <c r="C102" s="125"/>
      <c r="D102" s="126">
        <v>0</v>
      </c>
      <c r="E102" s="126">
        <v>0</v>
      </c>
      <c r="F102" s="126">
        <v>0</v>
      </c>
      <c r="G102" s="126"/>
      <c r="H102" s="126"/>
      <c r="I102" s="126"/>
      <c r="J102" s="126"/>
      <c r="K102" s="126"/>
      <c r="L102" s="126"/>
      <c r="M102" s="204"/>
      <c r="N102" s="43"/>
      <c r="O102" s="43"/>
      <c r="P102" s="43"/>
      <c r="Q102" s="43"/>
      <c r="R102" s="43"/>
      <c r="S102" s="43"/>
      <c r="T102" s="43"/>
      <c r="U102" s="43"/>
      <c r="V102" s="43"/>
      <c r="W102" s="43"/>
      <c r="X102" s="43"/>
      <c r="Y102" s="43"/>
      <c r="Z102" s="43"/>
      <c r="AA102" s="43"/>
      <c r="AB102" s="43"/>
      <c r="AC102" s="43"/>
      <c r="AD102" s="128"/>
    </row>
    <row r="103" spans="1:30" ht="13.5" customHeight="1">
      <c r="A103" s="204"/>
      <c r="B103" s="124" t="s">
        <v>258</v>
      </c>
      <c r="C103" s="125"/>
      <c r="D103" s="126">
        <v>0</v>
      </c>
      <c r="E103" s="126">
        <v>0</v>
      </c>
      <c r="F103" s="126">
        <v>0</v>
      </c>
      <c r="G103" s="126"/>
      <c r="H103" s="126"/>
      <c r="I103" s="126"/>
      <c r="J103" s="126"/>
      <c r="K103" s="126"/>
      <c r="L103" s="126"/>
      <c r="M103" s="204"/>
      <c r="N103" s="43"/>
      <c r="O103" s="43"/>
      <c r="P103" s="43"/>
      <c r="Q103" s="43"/>
      <c r="R103" s="43"/>
      <c r="S103" s="43"/>
      <c r="T103" s="43"/>
      <c r="U103" s="43"/>
      <c r="V103" s="43"/>
      <c r="W103" s="43"/>
      <c r="X103" s="43"/>
      <c r="Y103" s="43"/>
      <c r="Z103" s="43"/>
      <c r="AA103" s="43"/>
      <c r="AB103" s="43"/>
      <c r="AC103" s="43"/>
      <c r="AD103" s="128"/>
    </row>
    <row r="104" spans="1:30" ht="13.5" customHeight="1">
      <c r="A104" s="204"/>
      <c r="B104" s="49" t="s">
        <v>130</v>
      </c>
      <c r="C104" s="111"/>
      <c r="D104" s="50" t="s">
        <v>5</v>
      </c>
      <c r="E104" s="50">
        <v>2017</v>
      </c>
      <c r="F104" s="38" t="s">
        <v>131</v>
      </c>
      <c r="G104" s="38">
        <v>2019</v>
      </c>
      <c r="H104" s="38">
        <v>2020</v>
      </c>
      <c r="I104" s="38" t="s">
        <v>259</v>
      </c>
      <c r="J104" s="38">
        <v>2022</v>
      </c>
      <c r="K104" s="38">
        <v>2023</v>
      </c>
      <c r="L104" s="38" t="s">
        <v>55</v>
      </c>
      <c r="M104" s="204"/>
      <c r="N104" s="164"/>
      <c r="O104" s="164"/>
      <c r="P104" s="164"/>
      <c r="Q104" s="164"/>
      <c r="R104" s="164"/>
      <c r="S104" s="164"/>
      <c r="T104" s="164"/>
      <c r="U104" s="164"/>
      <c r="V104" s="164"/>
      <c r="W104" s="164"/>
      <c r="X104" s="164"/>
      <c r="Y104" s="164"/>
      <c r="Z104" s="164"/>
      <c r="AA104" s="164"/>
      <c r="AB104" s="164"/>
      <c r="AC104" s="164"/>
      <c r="AD104" s="164"/>
    </row>
    <row r="105" spans="1:30" ht="13.5" customHeight="1">
      <c r="A105" s="204"/>
      <c r="B105" s="201" t="s">
        <v>132</v>
      </c>
      <c r="C105" s="16" t="s">
        <v>18</v>
      </c>
      <c r="D105" s="113">
        <f t="shared" ref="D105:J105" si="11">SUM(D109:D113)</f>
        <v>0</v>
      </c>
      <c r="E105" s="113">
        <f t="shared" si="11"/>
        <v>2</v>
      </c>
      <c r="F105" s="113">
        <f t="shared" si="11"/>
        <v>2</v>
      </c>
      <c r="G105" s="113">
        <f t="shared" si="11"/>
        <v>2</v>
      </c>
      <c r="H105" s="113">
        <f t="shared" si="11"/>
        <v>5</v>
      </c>
      <c r="I105" s="113">
        <f t="shared" si="11"/>
        <v>4</v>
      </c>
      <c r="J105" s="113">
        <f t="shared" si="11"/>
        <v>5</v>
      </c>
      <c r="K105" s="113">
        <f>L105</f>
        <v>5</v>
      </c>
      <c r="L105" s="113">
        <f>SUM(L109:L113)</f>
        <v>5</v>
      </c>
      <c r="M105" s="204"/>
      <c r="N105" s="164"/>
      <c r="O105" s="164"/>
      <c r="P105" s="164"/>
      <c r="Q105" s="164"/>
      <c r="R105" s="164"/>
      <c r="S105" s="164"/>
      <c r="T105" s="164"/>
      <c r="U105" s="164"/>
      <c r="V105" s="164"/>
      <c r="W105" s="164"/>
      <c r="X105" s="164"/>
      <c r="Y105" s="164"/>
      <c r="Z105" s="164"/>
      <c r="AA105" s="164"/>
      <c r="AB105" s="164"/>
      <c r="AC105" s="164"/>
      <c r="AD105" s="164"/>
    </row>
    <row r="106" spans="1:30" ht="13.5" customHeight="1">
      <c r="A106" s="204"/>
      <c r="B106" s="178"/>
      <c r="C106" s="36" t="s">
        <v>28</v>
      </c>
      <c r="D106" s="20"/>
      <c r="E106" s="22" t="s">
        <v>133</v>
      </c>
      <c r="F106" s="22" t="s">
        <v>279</v>
      </c>
      <c r="G106" s="22"/>
      <c r="H106" s="22"/>
      <c r="I106" s="22"/>
      <c r="J106" s="22"/>
      <c r="K106" s="22"/>
      <c r="L106" s="163"/>
      <c r="M106" s="204"/>
      <c r="N106" s="164"/>
      <c r="O106" s="164"/>
      <c r="P106" s="164"/>
      <c r="Q106" s="164"/>
      <c r="R106" s="164"/>
      <c r="S106" s="164"/>
      <c r="T106" s="164"/>
      <c r="U106" s="164"/>
      <c r="V106" s="164"/>
      <c r="W106" s="164"/>
      <c r="X106" s="164"/>
      <c r="Y106" s="164"/>
      <c r="Z106" s="164"/>
      <c r="AA106" s="164"/>
      <c r="AB106" s="164"/>
      <c r="AC106" s="164"/>
      <c r="AD106" s="164"/>
    </row>
    <row r="107" spans="1:30" ht="13.5" customHeight="1">
      <c r="A107" s="204"/>
      <c r="B107" s="178"/>
      <c r="C107" s="27"/>
      <c r="D107" s="206" t="s">
        <v>32</v>
      </c>
      <c r="E107" s="207"/>
      <c r="F107" s="207"/>
      <c r="G107" s="207"/>
      <c r="H107" s="207"/>
      <c r="I107" s="207"/>
      <c r="J107" s="207"/>
      <c r="K107" s="207"/>
      <c r="L107" s="208"/>
      <c r="M107" s="204"/>
      <c r="N107" s="164"/>
      <c r="O107" s="164"/>
      <c r="P107" s="164"/>
      <c r="Q107" s="164"/>
      <c r="R107" s="164"/>
      <c r="S107" s="164"/>
      <c r="T107" s="164"/>
      <c r="U107" s="164"/>
      <c r="V107" s="164"/>
      <c r="W107" s="164"/>
      <c r="X107" s="164"/>
      <c r="Y107" s="164"/>
      <c r="Z107" s="164"/>
      <c r="AA107" s="164"/>
      <c r="AB107" s="164"/>
      <c r="AC107" s="164"/>
      <c r="AD107" s="164"/>
    </row>
    <row r="108" spans="1:30" ht="13.5" customHeight="1">
      <c r="A108" s="204"/>
      <c r="B108" s="230"/>
      <c r="C108" s="24"/>
      <c r="D108" s="218" t="s">
        <v>136</v>
      </c>
      <c r="E108" s="207"/>
      <c r="F108" s="207"/>
      <c r="G108" s="207"/>
      <c r="H108" s="207"/>
      <c r="I108" s="207"/>
      <c r="J108" s="207"/>
      <c r="K108" s="207"/>
      <c r="L108" s="208"/>
      <c r="M108" s="204"/>
      <c r="N108" s="164"/>
      <c r="O108" s="164"/>
      <c r="P108" s="164"/>
      <c r="Q108" s="164"/>
      <c r="R108" s="164"/>
      <c r="S108" s="164"/>
      <c r="T108" s="164"/>
      <c r="U108" s="164"/>
      <c r="V108" s="164"/>
      <c r="W108" s="164"/>
      <c r="X108" s="164"/>
      <c r="Y108" s="164"/>
      <c r="Z108" s="164"/>
      <c r="AA108" s="164"/>
      <c r="AB108" s="164"/>
      <c r="AC108" s="164"/>
      <c r="AD108" s="164"/>
    </row>
    <row r="109" spans="1:30" ht="12.75" customHeight="1">
      <c r="A109" s="204"/>
      <c r="B109" s="137" t="s">
        <v>137</v>
      </c>
      <c r="C109" s="133"/>
      <c r="D109" s="126">
        <v>0</v>
      </c>
      <c r="E109" s="126">
        <v>0</v>
      </c>
      <c r="F109" s="126">
        <v>0</v>
      </c>
      <c r="G109" s="126">
        <v>0</v>
      </c>
      <c r="H109" s="126">
        <v>1</v>
      </c>
      <c r="I109" s="126">
        <v>1</v>
      </c>
      <c r="J109" s="126">
        <v>1</v>
      </c>
      <c r="K109" s="126">
        <f t="shared" ref="K109:K114" si="12">L109</f>
        <v>1</v>
      </c>
      <c r="L109" s="126">
        <v>1</v>
      </c>
      <c r="M109" s="204"/>
      <c r="N109" s="43"/>
      <c r="O109" s="43"/>
      <c r="P109" s="43"/>
      <c r="Q109" s="43"/>
      <c r="R109" s="43"/>
      <c r="S109" s="43"/>
      <c r="T109" s="43"/>
      <c r="U109" s="43"/>
      <c r="V109" s="43"/>
      <c r="W109" s="43"/>
      <c r="X109" s="43"/>
      <c r="Y109" s="43"/>
      <c r="Z109" s="43"/>
      <c r="AA109" s="43"/>
      <c r="AB109" s="43"/>
      <c r="AC109" s="43"/>
      <c r="AD109" s="128"/>
    </row>
    <row r="110" spans="1:30" ht="12.75" customHeight="1">
      <c r="A110" s="204"/>
      <c r="B110" s="137" t="s">
        <v>62</v>
      </c>
      <c r="C110" s="133"/>
      <c r="D110" s="126">
        <v>0</v>
      </c>
      <c r="E110" s="126">
        <v>1</v>
      </c>
      <c r="F110" s="126">
        <v>0</v>
      </c>
      <c r="G110" s="126">
        <v>1</v>
      </c>
      <c r="H110" s="126">
        <v>1</v>
      </c>
      <c r="I110" s="126">
        <v>0</v>
      </c>
      <c r="J110" s="126">
        <v>1</v>
      </c>
      <c r="K110" s="126">
        <f t="shared" si="12"/>
        <v>1</v>
      </c>
      <c r="L110" s="126">
        <v>1</v>
      </c>
      <c r="M110" s="204"/>
      <c r="N110" s="43"/>
      <c r="O110" s="43"/>
      <c r="P110" s="43"/>
      <c r="Q110" s="43"/>
      <c r="R110" s="43"/>
      <c r="S110" s="43"/>
      <c r="T110" s="43"/>
      <c r="U110" s="43"/>
      <c r="V110" s="43"/>
      <c r="W110" s="43"/>
      <c r="X110" s="43"/>
      <c r="Y110" s="43"/>
      <c r="Z110" s="43"/>
      <c r="AA110" s="43"/>
      <c r="AB110" s="43"/>
      <c r="AC110" s="43"/>
      <c r="AD110" s="128"/>
    </row>
    <row r="111" spans="1:30" ht="12.75" customHeight="1">
      <c r="A111" s="204"/>
      <c r="B111" s="137" t="s">
        <v>63</v>
      </c>
      <c r="C111" s="133"/>
      <c r="D111" s="126">
        <v>0</v>
      </c>
      <c r="E111" s="133">
        <v>1</v>
      </c>
      <c r="F111" s="133">
        <v>1</v>
      </c>
      <c r="G111" s="126">
        <v>1</v>
      </c>
      <c r="H111" s="126">
        <v>1</v>
      </c>
      <c r="I111" s="126">
        <v>1</v>
      </c>
      <c r="J111" s="126">
        <v>1</v>
      </c>
      <c r="K111" s="126">
        <f t="shared" si="12"/>
        <v>1</v>
      </c>
      <c r="L111" s="126">
        <v>1</v>
      </c>
      <c r="M111" s="204"/>
      <c r="N111" s="43"/>
      <c r="O111" s="43"/>
      <c r="P111" s="43"/>
      <c r="Q111" s="43"/>
      <c r="R111" s="43"/>
      <c r="S111" s="43"/>
      <c r="T111" s="43"/>
      <c r="U111" s="43"/>
      <c r="V111" s="43"/>
      <c r="W111" s="43"/>
      <c r="X111" s="43"/>
      <c r="Y111" s="43"/>
      <c r="Z111" s="43"/>
      <c r="AA111" s="43"/>
      <c r="AB111" s="43"/>
      <c r="AC111" s="43"/>
      <c r="AD111" s="128"/>
    </row>
    <row r="112" spans="1:30" ht="12.75" customHeight="1">
      <c r="A112" s="204"/>
      <c r="B112" s="137" t="s">
        <v>64</v>
      </c>
      <c r="C112" s="133"/>
      <c r="D112" s="126">
        <v>0</v>
      </c>
      <c r="E112" s="126">
        <v>0</v>
      </c>
      <c r="F112" s="126">
        <v>0</v>
      </c>
      <c r="G112" s="126">
        <v>0</v>
      </c>
      <c r="H112" s="126">
        <v>1</v>
      </c>
      <c r="I112" s="126">
        <v>1</v>
      </c>
      <c r="J112" s="126">
        <v>1</v>
      </c>
      <c r="K112" s="126">
        <f t="shared" si="12"/>
        <v>1</v>
      </c>
      <c r="L112" s="126">
        <v>1</v>
      </c>
      <c r="M112" s="204"/>
      <c r="N112" s="43"/>
      <c r="O112" s="43"/>
      <c r="P112" s="43"/>
      <c r="Q112" s="43"/>
      <c r="R112" s="43"/>
      <c r="S112" s="43"/>
      <c r="T112" s="43"/>
      <c r="U112" s="43"/>
      <c r="V112" s="43"/>
      <c r="W112" s="43"/>
      <c r="X112" s="43"/>
      <c r="Y112" s="43"/>
      <c r="Z112" s="43"/>
      <c r="AA112" s="43"/>
      <c r="AB112" s="43"/>
      <c r="AC112" s="43"/>
      <c r="AD112" s="128"/>
    </row>
    <row r="113" spans="1:30" ht="12.75" customHeight="1">
      <c r="A113" s="204"/>
      <c r="B113" s="137" t="s">
        <v>65</v>
      </c>
      <c r="C113" s="133"/>
      <c r="D113" s="126">
        <v>0</v>
      </c>
      <c r="E113" s="126">
        <v>0</v>
      </c>
      <c r="F113" s="126">
        <v>1</v>
      </c>
      <c r="G113" s="126">
        <v>0</v>
      </c>
      <c r="H113" s="126">
        <v>1</v>
      </c>
      <c r="I113" s="126">
        <v>1</v>
      </c>
      <c r="J113" s="126">
        <v>1</v>
      </c>
      <c r="K113" s="126">
        <f t="shared" si="12"/>
        <v>1</v>
      </c>
      <c r="L113" s="126">
        <v>1</v>
      </c>
      <c r="M113" s="204"/>
      <c r="N113" s="43"/>
      <c r="O113" s="43"/>
      <c r="P113" s="43"/>
      <c r="Q113" s="43"/>
      <c r="R113" s="43"/>
      <c r="S113" s="43"/>
      <c r="T113" s="43"/>
      <c r="U113" s="43"/>
      <c r="V113" s="43"/>
      <c r="W113" s="43"/>
      <c r="X113" s="43"/>
      <c r="Y113" s="43"/>
      <c r="Z113" s="43"/>
      <c r="AA113" s="43"/>
      <c r="AB113" s="43"/>
      <c r="AC113" s="43"/>
      <c r="AD113" s="128"/>
    </row>
    <row r="114" spans="1:30" ht="12.75" customHeight="1">
      <c r="A114" s="205"/>
      <c r="B114" s="137"/>
      <c r="C114" s="133"/>
      <c r="D114" s="126"/>
      <c r="E114" s="133"/>
      <c r="F114" s="133"/>
      <c r="G114" s="133"/>
      <c r="H114" s="133"/>
      <c r="I114" s="133"/>
      <c r="J114" s="133"/>
      <c r="K114" s="126">
        <f t="shared" si="12"/>
        <v>0</v>
      </c>
      <c r="L114" s="133"/>
      <c r="M114" s="204"/>
      <c r="N114" s="43"/>
      <c r="O114" s="43"/>
      <c r="P114" s="43"/>
      <c r="Q114" s="43"/>
      <c r="R114" s="43"/>
      <c r="S114" s="43"/>
      <c r="T114" s="43"/>
      <c r="U114" s="43"/>
      <c r="V114" s="43"/>
      <c r="W114" s="43"/>
      <c r="X114" s="43"/>
      <c r="Y114" s="43"/>
      <c r="Z114" s="43"/>
      <c r="AA114" s="43"/>
      <c r="AB114" s="43"/>
      <c r="AC114" s="43"/>
      <c r="AD114" s="128"/>
    </row>
    <row r="115" spans="1:30" ht="12.75" customHeight="1">
      <c r="A115" s="54"/>
      <c r="B115" s="54"/>
      <c r="C115" s="54"/>
      <c r="D115" s="54"/>
      <c r="E115" s="54"/>
      <c r="F115" s="54"/>
      <c r="G115" s="54"/>
      <c r="H115" s="54"/>
      <c r="I115" s="54"/>
      <c r="J115" s="54"/>
      <c r="K115" s="54"/>
      <c r="L115" s="54"/>
      <c r="M115" s="9"/>
      <c r="N115" s="164"/>
      <c r="O115" s="164"/>
      <c r="P115" s="164"/>
      <c r="Q115" s="164"/>
      <c r="R115" s="164"/>
      <c r="S115" s="164"/>
      <c r="T115" s="164"/>
      <c r="U115" s="164"/>
      <c r="V115" s="164"/>
      <c r="W115" s="164"/>
      <c r="X115" s="164"/>
      <c r="Y115" s="164"/>
      <c r="Z115" s="164"/>
      <c r="AA115" s="164"/>
      <c r="AB115" s="164"/>
      <c r="AC115" s="164"/>
      <c r="AD115" s="164"/>
    </row>
    <row r="116" spans="1:30" ht="13.5" customHeight="1">
      <c r="A116" s="54"/>
      <c r="B116" s="54"/>
      <c r="C116" s="54"/>
      <c r="D116" s="54"/>
      <c r="E116" s="54"/>
      <c r="F116" s="54"/>
      <c r="G116" s="54"/>
      <c r="H116" s="54"/>
      <c r="I116" s="54"/>
      <c r="J116" s="54"/>
      <c r="K116" s="54"/>
      <c r="L116" s="54"/>
      <c r="M116" s="9"/>
      <c r="N116" s="164"/>
      <c r="O116" s="164"/>
      <c r="P116" s="164"/>
      <c r="Q116" s="164"/>
      <c r="R116" s="164"/>
      <c r="S116" s="164"/>
      <c r="T116" s="164"/>
      <c r="U116" s="164"/>
      <c r="V116" s="164"/>
      <c r="W116" s="164"/>
      <c r="X116" s="164"/>
      <c r="Y116" s="164"/>
      <c r="Z116" s="164"/>
      <c r="AA116" s="164"/>
      <c r="AB116" s="164"/>
      <c r="AC116" s="164"/>
      <c r="AD116" s="164"/>
    </row>
    <row r="117" spans="1:30" ht="13.5" customHeight="1">
      <c r="A117" s="61" t="s">
        <v>139</v>
      </c>
      <c r="B117" s="49" t="s">
        <v>140</v>
      </c>
      <c r="C117" s="138"/>
      <c r="D117" s="38" t="s">
        <v>5</v>
      </c>
      <c r="E117" s="38">
        <v>2017</v>
      </c>
      <c r="F117" s="38">
        <v>2018</v>
      </c>
      <c r="G117" s="38" t="s">
        <v>251</v>
      </c>
      <c r="H117" s="38">
        <v>2020</v>
      </c>
      <c r="I117" s="38" t="s">
        <v>259</v>
      </c>
      <c r="J117" s="38">
        <v>2022</v>
      </c>
      <c r="K117" s="38">
        <v>2023</v>
      </c>
      <c r="L117" s="38" t="s">
        <v>55</v>
      </c>
      <c r="M117" s="123" t="s">
        <v>96</v>
      </c>
      <c r="N117" s="164"/>
      <c r="O117" s="164"/>
      <c r="P117" s="164"/>
      <c r="Q117" s="164"/>
      <c r="R117" s="164"/>
      <c r="S117" s="164"/>
      <c r="T117" s="164"/>
      <c r="U117" s="164"/>
      <c r="V117" s="164"/>
      <c r="W117" s="164"/>
      <c r="X117" s="164"/>
      <c r="Y117" s="164"/>
      <c r="Z117" s="164"/>
      <c r="AA117" s="164"/>
      <c r="AB117" s="164"/>
      <c r="AC117" s="164"/>
      <c r="AD117" s="164"/>
    </row>
    <row r="118" spans="1:30" ht="13.5" customHeight="1">
      <c r="A118" s="234" t="s">
        <v>141</v>
      </c>
      <c r="B118" s="229" t="s">
        <v>142</v>
      </c>
      <c r="C118" s="16" t="s">
        <v>18</v>
      </c>
      <c r="D118" s="113">
        <f t="shared" ref="D118:J118" si="13">SUM(D122:D127)</f>
        <v>1</v>
      </c>
      <c r="E118" s="113">
        <f t="shared" si="13"/>
        <v>2</v>
      </c>
      <c r="F118" s="113">
        <f t="shared" si="13"/>
        <v>2</v>
      </c>
      <c r="G118" s="113">
        <f t="shared" si="13"/>
        <v>3</v>
      </c>
      <c r="H118" s="113">
        <f t="shared" si="13"/>
        <v>4</v>
      </c>
      <c r="I118" s="113">
        <f t="shared" si="13"/>
        <v>5</v>
      </c>
      <c r="J118" s="113">
        <f t="shared" si="13"/>
        <v>5</v>
      </c>
      <c r="K118" s="113">
        <f>L118</f>
        <v>6</v>
      </c>
      <c r="L118" s="113">
        <f>SUM(L122:L127)</f>
        <v>6</v>
      </c>
      <c r="M118" s="215" t="s">
        <v>143</v>
      </c>
      <c r="N118" s="164"/>
      <c r="O118" s="164"/>
      <c r="P118" s="164"/>
      <c r="Q118" s="164"/>
      <c r="R118" s="164"/>
      <c r="S118" s="164"/>
      <c r="T118" s="164"/>
      <c r="U118" s="164"/>
      <c r="V118" s="164"/>
      <c r="W118" s="164"/>
      <c r="X118" s="164"/>
      <c r="Y118" s="164"/>
      <c r="Z118" s="164"/>
      <c r="AA118" s="164"/>
      <c r="AB118" s="164"/>
      <c r="AC118" s="164"/>
      <c r="AD118" s="164"/>
    </row>
    <row r="119" spans="1:30" ht="13.5" customHeight="1">
      <c r="A119" s="178"/>
      <c r="B119" s="178"/>
      <c r="C119" s="36" t="s">
        <v>28</v>
      </c>
      <c r="D119" s="20"/>
      <c r="E119" s="22">
        <v>2</v>
      </c>
      <c r="F119" s="21">
        <v>2</v>
      </c>
      <c r="G119" s="22"/>
      <c r="H119" s="22"/>
      <c r="I119" s="22"/>
      <c r="J119" s="22"/>
      <c r="K119" s="22"/>
      <c r="L119" s="22"/>
      <c r="M119" s="216"/>
      <c r="N119" s="164"/>
      <c r="O119" s="164"/>
      <c r="P119" s="164"/>
      <c r="Q119" s="164"/>
      <c r="R119" s="164"/>
      <c r="S119" s="164"/>
      <c r="T119" s="164"/>
      <c r="U119" s="164"/>
      <c r="V119" s="164"/>
      <c r="W119" s="164"/>
      <c r="X119" s="164"/>
      <c r="Y119" s="164"/>
      <c r="Z119" s="164"/>
      <c r="AA119" s="164"/>
      <c r="AB119" s="164"/>
      <c r="AC119" s="164"/>
      <c r="AD119" s="164"/>
    </row>
    <row r="120" spans="1:30" ht="13.5" customHeight="1">
      <c r="A120" s="178"/>
      <c r="B120" s="178"/>
      <c r="C120" s="206" t="s">
        <v>32</v>
      </c>
      <c r="D120" s="207"/>
      <c r="E120" s="207"/>
      <c r="F120" s="207"/>
      <c r="G120" s="207"/>
      <c r="H120" s="207"/>
      <c r="I120" s="207"/>
      <c r="J120" s="207"/>
      <c r="K120" s="207"/>
      <c r="L120" s="208"/>
      <c r="M120" s="216"/>
      <c r="N120" s="164"/>
      <c r="O120" s="164"/>
      <c r="P120" s="164"/>
      <c r="Q120" s="164"/>
      <c r="R120" s="164"/>
      <c r="S120" s="164"/>
      <c r="T120" s="164"/>
      <c r="U120" s="164"/>
      <c r="V120" s="164"/>
      <c r="W120" s="164"/>
      <c r="X120" s="164"/>
      <c r="Y120" s="164"/>
      <c r="Z120" s="164"/>
      <c r="AA120" s="164"/>
      <c r="AB120" s="164"/>
      <c r="AC120" s="164"/>
      <c r="AD120" s="164"/>
    </row>
    <row r="121" spans="1:30" ht="13.5" customHeight="1">
      <c r="A121" s="178"/>
      <c r="B121" s="230"/>
      <c r="C121" s="209"/>
      <c r="D121" s="207"/>
      <c r="E121" s="207"/>
      <c r="F121" s="207"/>
      <c r="G121" s="207"/>
      <c r="H121" s="207"/>
      <c r="I121" s="207"/>
      <c r="J121" s="207"/>
      <c r="K121" s="207"/>
      <c r="L121" s="208"/>
      <c r="M121" s="216"/>
      <c r="N121" s="164"/>
      <c r="O121" s="164"/>
      <c r="P121" s="164"/>
      <c r="Q121" s="164"/>
      <c r="R121" s="164"/>
      <c r="S121" s="164"/>
      <c r="T121" s="164"/>
      <c r="U121" s="164"/>
      <c r="V121" s="164"/>
      <c r="W121" s="164"/>
      <c r="X121" s="164"/>
      <c r="Y121" s="164"/>
      <c r="Z121" s="164"/>
      <c r="AA121" s="164"/>
      <c r="AB121" s="164"/>
      <c r="AC121" s="164"/>
      <c r="AD121" s="164"/>
    </row>
    <row r="122" spans="1:30" ht="13.5" customHeight="1">
      <c r="A122" s="178"/>
      <c r="B122" s="124" t="s">
        <v>49</v>
      </c>
      <c r="C122" s="133"/>
      <c r="D122" s="133">
        <v>1</v>
      </c>
      <c r="E122" s="133">
        <v>1</v>
      </c>
      <c r="F122" s="132">
        <v>1</v>
      </c>
      <c r="G122" s="133">
        <v>1</v>
      </c>
      <c r="H122" s="133">
        <v>1</v>
      </c>
      <c r="I122" s="133">
        <v>1</v>
      </c>
      <c r="J122" s="133">
        <v>1</v>
      </c>
      <c r="K122" s="133">
        <f t="shared" ref="K122:K127" si="14">L122</f>
        <v>1</v>
      </c>
      <c r="L122" s="133">
        <v>1</v>
      </c>
      <c r="M122" s="216"/>
      <c r="N122" s="43"/>
      <c r="O122" s="43"/>
      <c r="P122" s="43"/>
      <c r="Q122" s="43"/>
      <c r="R122" s="43"/>
      <c r="S122" s="43"/>
      <c r="T122" s="43"/>
      <c r="U122" s="43"/>
      <c r="V122" s="43"/>
      <c r="W122" s="43"/>
      <c r="X122" s="43"/>
      <c r="Y122" s="43"/>
      <c r="Z122" s="43"/>
      <c r="AA122" s="43"/>
      <c r="AB122" s="43"/>
      <c r="AC122" s="43"/>
      <c r="AD122" s="128"/>
    </row>
    <row r="123" spans="1:30" ht="13.5" customHeight="1">
      <c r="A123" s="178"/>
      <c r="B123" s="124" t="s">
        <v>50</v>
      </c>
      <c r="C123" s="133"/>
      <c r="D123" s="133">
        <v>0</v>
      </c>
      <c r="E123" s="133">
        <v>1</v>
      </c>
      <c r="F123" s="132">
        <v>1</v>
      </c>
      <c r="G123" s="133">
        <v>1</v>
      </c>
      <c r="H123" s="133">
        <v>1</v>
      </c>
      <c r="I123" s="133">
        <v>1</v>
      </c>
      <c r="J123" s="133">
        <v>1</v>
      </c>
      <c r="K123" s="133">
        <f t="shared" si="14"/>
        <v>1</v>
      </c>
      <c r="L123" s="133">
        <v>1</v>
      </c>
      <c r="M123" s="216"/>
      <c r="N123" s="43"/>
      <c r="O123" s="43"/>
      <c r="P123" s="43"/>
      <c r="Q123" s="43"/>
      <c r="R123" s="43"/>
      <c r="S123" s="43"/>
      <c r="T123" s="43"/>
      <c r="U123" s="43"/>
      <c r="V123" s="43"/>
      <c r="W123" s="43"/>
      <c r="X123" s="43"/>
      <c r="Y123" s="43"/>
      <c r="Z123" s="43"/>
      <c r="AA123" s="43"/>
      <c r="AB123" s="43"/>
      <c r="AC123" s="43"/>
      <c r="AD123" s="128"/>
    </row>
    <row r="124" spans="1:30" ht="13.5" customHeight="1">
      <c r="A124" s="178"/>
      <c r="B124" s="124" t="s">
        <v>51</v>
      </c>
      <c r="C124" s="133"/>
      <c r="D124" s="133">
        <v>0</v>
      </c>
      <c r="E124" s="133">
        <v>0</v>
      </c>
      <c r="F124" s="133">
        <v>0</v>
      </c>
      <c r="G124" s="133">
        <v>1</v>
      </c>
      <c r="H124" s="133">
        <v>1</v>
      </c>
      <c r="I124" s="133">
        <v>1</v>
      </c>
      <c r="J124" s="133">
        <v>1</v>
      </c>
      <c r="K124" s="133">
        <f t="shared" si="14"/>
        <v>1</v>
      </c>
      <c r="L124" s="133">
        <v>1</v>
      </c>
      <c r="M124" s="216"/>
      <c r="N124" s="43"/>
      <c r="O124" s="43"/>
      <c r="P124" s="43"/>
      <c r="Q124" s="43"/>
      <c r="R124" s="43"/>
      <c r="S124" s="43"/>
      <c r="T124" s="43"/>
      <c r="U124" s="43"/>
      <c r="V124" s="43"/>
      <c r="W124" s="43"/>
      <c r="X124" s="43"/>
      <c r="Y124" s="43"/>
      <c r="Z124" s="43"/>
      <c r="AA124" s="43"/>
      <c r="AB124" s="43"/>
      <c r="AC124" s="43"/>
      <c r="AD124" s="128"/>
    </row>
    <row r="125" spans="1:30" ht="13.5" customHeight="1">
      <c r="A125" s="178"/>
      <c r="B125" s="124" t="s">
        <v>256</v>
      </c>
      <c r="C125" s="133"/>
      <c r="D125" s="133">
        <v>0</v>
      </c>
      <c r="E125" s="133">
        <v>0</v>
      </c>
      <c r="F125" s="133">
        <v>0</v>
      </c>
      <c r="G125" s="133">
        <v>0</v>
      </c>
      <c r="H125" s="133">
        <v>1</v>
      </c>
      <c r="I125" s="133">
        <v>1</v>
      </c>
      <c r="J125" s="133">
        <v>1</v>
      </c>
      <c r="K125" s="133">
        <f t="shared" si="14"/>
        <v>1</v>
      </c>
      <c r="L125" s="133">
        <v>1</v>
      </c>
      <c r="M125" s="216"/>
      <c r="N125" s="43"/>
      <c r="O125" s="43"/>
      <c r="P125" s="43"/>
      <c r="Q125" s="43"/>
      <c r="R125" s="43"/>
      <c r="S125" s="43"/>
      <c r="T125" s="43"/>
      <c r="U125" s="43"/>
      <c r="V125" s="43"/>
      <c r="W125" s="43"/>
      <c r="X125" s="43"/>
      <c r="Y125" s="43"/>
      <c r="Z125" s="43"/>
      <c r="AA125" s="43"/>
      <c r="AB125" s="43"/>
      <c r="AC125" s="43"/>
      <c r="AD125" s="128"/>
    </row>
    <row r="126" spans="1:30" ht="13.5" customHeight="1">
      <c r="A126" s="178"/>
      <c r="B126" s="124" t="s">
        <v>257</v>
      </c>
      <c r="C126" s="133"/>
      <c r="D126" s="133">
        <v>0</v>
      </c>
      <c r="E126" s="133">
        <v>0</v>
      </c>
      <c r="F126" s="133">
        <v>0</v>
      </c>
      <c r="G126" s="133">
        <v>0</v>
      </c>
      <c r="H126" s="133">
        <v>0</v>
      </c>
      <c r="I126" s="133">
        <v>1</v>
      </c>
      <c r="J126" s="133">
        <v>1</v>
      </c>
      <c r="K126" s="133">
        <f t="shared" si="14"/>
        <v>1</v>
      </c>
      <c r="L126" s="133">
        <v>1</v>
      </c>
      <c r="M126" s="216"/>
      <c r="N126" s="43"/>
      <c r="O126" s="43"/>
      <c r="P126" s="43"/>
      <c r="Q126" s="43"/>
      <c r="R126" s="43"/>
      <c r="S126" s="43"/>
      <c r="T126" s="43"/>
      <c r="U126" s="43"/>
      <c r="V126" s="43"/>
      <c r="W126" s="43"/>
      <c r="X126" s="43"/>
      <c r="Y126" s="43"/>
      <c r="Z126" s="43"/>
      <c r="AA126" s="43"/>
      <c r="AB126" s="43"/>
      <c r="AC126" s="43"/>
      <c r="AD126" s="128"/>
    </row>
    <row r="127" spans="1:30" ht="13.5" customHeight="1">
      <c r="A127" s="178"/>
      <c r="B127" s="124" t="s">
        <v>258</v>
      </c>
      <c r="C127" s="133"/>
      <c r="D127" s="133">
        <v>0</v>
      </c>
      <c r="E127" s="133">
        <v>0</v>
      </c>
      <c r="F127" s="133">
        <v>0</v>
      </c>
      <c r="G127" s="133">
        <v>0</v>
      </c>
      <c r="H127" s="133">
        <v>0</v>
      </c>
      <c r="I127" s="133">
        <v>0</v>
      </c>
      <c r="J127" s="133">
        <v>0</v>
      </c>
      <c r="K127" s="133">
        <f t="shared" si="14"/>
        <v>1</v>
      </c>
      <c r="L127" s="133">
        <v>1</v>
      </c>
      <c r="M127" s="216"/>
      <c r="N127" s="43"/>
      <c r="O127" s="43"/>
      <c r="P127" s="43"/>
      <c r="Q127" s="43"/>
      <c r="R127" s="43"/>
      <c r="S127" s="43"/>
      <c r="T127" s="43"/>
      <c r="U127" s="43"/>
      <c r="V127" s="43"/>
      <c r="W127" s="43"/>
      <c r="X127" s="43"/>
      <c r="Y127" s="43"/>
      <c r="Z127" s="43"/>
      <c r="AA127" s="43"/>
      <c r="AB127" s="43"/>
      <c r="AC127" s="43"/>
      <c r="AD127" s="128"/>
    </row>
    <row r="128" spans="1:30" ht="13.5" customHeight="1">
      <c r="A128" s="178"/>
      <c r="B128" s="49" t="s">
        <v>144</v>
      </c>
      <c r="C128" s="111"/>
      <c r="D128" s="50" t="s">
        <v>5</v>
      </c>
      <c r="E128" s="38">
        <v>2017</v>
      </c>
      <c r="F128" s="38">
        <v>2018</v>
      </c>
      <c r="G128" s="38" t="s">
        <v>251</v>
      </c>
      <c r="H128" s="38">
        <v>2020</v>
      </c>
      <c r="I128" s="38" t="s">
        <v>259</v>
      </c>
      <c r="J128" s="38">
        <v>2022</v>
      </c>
      <c r="K128" s="38">
        <v>2023</v>
      </c>
      <c r="L128" s="38" t="s">
        <v>55</v>
      </c>
      <c r="M128" s="216"/>
      <c r="N128" s="164"/>
      <c r="O128" s="164"/>
      <c r="P128" s="164"/>
      <c r="Q128" s="164"/>
      <c r="R128" s="164"/>
      <c r="S128" s="164"/>
      <c r="T128" s="164"/>
      <c r="U128" s="164"/>
      <c r="V128" s="164"/>
      <c r="W128" s="164"/>
      <c r="X128" s="164"/>
      <c r="Y128" s="164"/>
      <c r="Z128" s="164"/>
      <c r="AA128" s="164"/>
      <c r="AB128" s="164"/>
      <c r="AC128" s="164"/>
      <c r="AD128" s="164"/>
    </row>
    <row r="129" spans="1:30" ht="13.5" customHeight="1">
      <c r="A129" s="178"/>
      <c r="B129" s="214" t="s">
        <v>145</v>
      </c>
      <c r="C129" s="139" t="s">
        <v>18</v>
      </c>
      <c r="D129" s="113">
        <f t="shared" ref="D129:J129" si="15">SUM(D133:D138)</f>
        <v>1</v>
      </c>
      <c r="E129" s="113">
        <f t="shared" si="15"/>
        <v>1</v>
      </c>
      <c r="F129" s="113">
        <f t="shared" si="15"/>
        <v>1</v>
      </c>
      <c r="G129" s="113">
        <f t="shared" si="15"/>
        <v>3</v>
      </c>
      <c r="H129" s="113">
        <f t="shared" si="15"/>
        <v>3</v>
      </c>
      <c r="I129" s="113">
        <f t="shared" si="15"/>
        <v>4</v>
      </c>
      <c r="J129" s="113">
        <f t="shared" si="15"/>
        <v>4</v>
      </c>
      <c r="K129" s="113">
        <f>L129</f>
        <v>5</v>
      </c>
      <c r="L129" s="113">
        <f>SUM(L133:L138)</f>
        <v>5</v>
      </c>
      <c r="M129" s="216"/>
      <c r="N129" s="164"/>
      <c r="O129" s="164"/>
      <c r="P129" s="164"/>
      <c r="Q129" s="164"/>
      <c r="R129" s="164"/>
      <c r="S129" s="164"/>
      <c r="T129" s="164"/>
      <c r="U129" s="164"/>
      <c r="V129" s="164"/>
      <c r="W129" s="164"/>
      <c r="X129" s="164"/>
      <c r="Y129" s="164"/>
      <c r="Z129" s="164"/>
      <c r="AA129" s="164"/>
      <c r="AB129" s="164"/>
      <c r="AC129" s="164"/>
      <c r="AD129" s="164"/>
    </row>
    <row r="130" spans="1:30" ht="13.5" customHeight="1">
      <c r="A130" s="178"/>
      <c r="B130" s="178"/>
      <c r="C130" s="16" t="s">
        <v>28</v>
      </c>
      <c r="D130" s="57"/>
      <c r="E130" s="140">
        <v>1</v>
      </c>
      <c r="F130" s="140">
        <v>1</v>
      </c>
      <c r="G130" s="22"/>
      <c r="H130" s="22"/>
      <c r="I130" s="22"/>
      <c r="J130" s="22"/>
      <c r="K130" s="22"/>
      <c r="L130" s="22"/>
      <c r="M130" s="216"/>
      <c r="N130" s="164"/>
      <c r="O130" s="164"/>
      <c r="P130" s="164"/>
      <c r="Q130" s="164"/>
      <c r="R130" s="164"/>
      <c r="S130" s="164"/>
      <c r="T130" s="164"/>
      <c r="U130" s="164"/>
      <c r="V130" s="164"/>
      <c r="W130" s="164"/>
      <c r="X130" s="164"/>
      <c r="Y130" s="164"/>
      <c r="Z130" s="164"/>
      <c r="AA130" s="164"/>
      <c r="AB130" s="164"/>
      <c r="AC130" s="164"/>
      <c r="AD130" s="164"/>
    </row>
    <row r="131" spans="1:30" ht="13.5" customHeight="1">
      <c r="A131" s="178"/>
      <c r="B131" s="178"/>
      <c r="C131" s="210" t="s">
        <v>32</v>
      </c>
      <c r="D131" s="190"/>
      <c r="E131" s="190"/>
      <c r="F131" s="190"/>
      <c r="G131" s="190"/>
      <c r="H131" s="190"/>
      <c r="I131" s="190"/>
      <c r="J131" s="190"/>
      <c r="K131" s="190"/>
      <c r="L131" s="211"/>
      <c r="M131" s="216"/>
      <c r="N131" s="164"/>
      <c r="O131" s="164"/>
      <c r="P131" s="164"/>
      <c r="Q131" s="164"/>
      <c r="R131" s="164"/>
      <c r="S131" s="164"/>
      <c r="T131" s="164"/>
      <c r="U131" s="164"/>
      <c r="V131" s="164"/>
      <c r="W131" s="164"/>
      <c r="X131" s="164"/>
      <c r="Y131" s="164"/>
      <c r="Z131" s="164"/>
      <c r="AA131" s="164"/>
      <c r="AB131" s="164"/>
      <c r="AC131" s="164"/>
      <c r="AD131" s="164"/>
    </row>
    <row r="132" spans="1:30" ht="13.5" customHeight="1">
      <c r="A132" s="178"/>
      <c r="B132" s="230"/>
      <c r="C132" s="209"/>
      <c r="D132" s="207"/>
      <c r="E132" s="207"/>
      <c r="F132" s="207"/>
      <c r="G132" s="207"/>
      <c r="H132" s="207"/>
      <c r="I132" s="207"/>
      <c r="J132" s="207"/>
      <c r="K132" s="207"/>
      <c r="L132" s="208"/>
      <c r="M132" s="216"/>
      <c r="N132" s="164"/>
      <c r="O132" s="164"/>
      <c r="P132" s="164"/>
      <c r="Q132" s="164"/>
      <c r="R132" s="164"/>
      <c r="S132" s="164"/>
      <c r="T132" s="164"/>
      <c r="U132" s="164"/>
      <c r="V132" s="164"/>
      <c r="W132" s="164"/>
      <c r="X132" s="164"/>
      <c r="Y132" s="164"/>
      <c r="Z132" s="164"/>
      <c r="AA132" s="164"/>
      <c r="AB132" s="164"/>
      <c r="AC132" s="164"/>
      <c r="AD132" s="164"/>
    </row>
    <row r="133" spans="1:30" ht="13.5" customHeight="1">
      <c r="A133" s="178"/>
      <c r="B133" s="124" t="s">
        <v>49</v>
      </c>
      <c r="C133" s="133"/>
      <c r="D133" s="133">
        <v>0</v>
      </c>
      <c r="E133" s="133">
        <v>0</v>
      </c>
      <c r="F133" s="133">
        <v>0</v>
      </c>
      <c r="G133" s="133">
        <v>1</v>
      </c>
      <c r="H133" s="133">
        <v>1</v>
      </c>
      <c r="I133" s="133">
        <v>1</v>
      </c>
      <c r="J133" s="133">
        <v>1</v>
      </c>
      <c r="K133" s="133">
        <f t="shared" ref="K133:K138" si="16">L133</f>
        <v>1</v>
      </c>
      <c r="L133" s="133">
        <v>1</v>
      </c>
      <c r="M133" s="216"/>
      <c r="N133" s="43"/>
      <c r="O133" s="43"/>
      <c r="P133" s="43"/>
      <c r="Q133" s="43"/>
      <c r="R133" s="43"/>
      <c r="S133" s="43"/>
      <c r="T133" s="43"/>
      <c r="U133" s="43"/>
      <c r="V133" s="43"/>
      <c r="W133" s="43"/>
      <c r="X133" s="43"/>
      <c r="Y133" s="43"/>
      <c r="Z133" s="43"/>
      <c r="AA133" s="43"/>
      <c r="AB133" s="43"/>
      <c r="AC133" s="43"/>
      <c r="AD133" s="128"/>
    </row>
    <row r="134" spans="1:30" ht="13.5" customHeight="1">
      <c r="A134" s="178"/>
      <c r="B134" s="124" t="s">
        <v>50</v>
      </c>
      <c r="C134" s="133"/>
      <c r="D134" s="133">
        <v>1</v>
      </c>
      <c r="E134" s="133">
        <v>1</v>
      </c>
      <c r="F134" s="133">
        <v>1</v>
      </c>
      <c r="G134" s="133">
        <v>1</v>
      </c>
      <c r="H134" s="133">
        <v>1</v>
      </c>
      <c r="I134" s="133">
        <v>1</v>
      </c>
      <c r="J134" s="133">
        <v>1</v>
      </c>
      <c r="K134" s="133">
        <f t="shared" si="16"/>
        <v>1</v>
      </c>
      <c r="L134" s="133">
        <v>1</v>
      </c>
      <c r="M134" s="216"/>
      <c r="N134" s="43"/>
      <c r="O134" s="43"/>
      <c r="P134" s="43"/>
      <c r="Q134" s="43"/>
      <c r="R134" s="43"/>
      <c r="S134" s="43"/>
      <c r="T134" s="43"/>
      <c r="U134" s="43"/>
      <c r="V134" s="43"/>
      <c r="W134" s="43"/>
      <c r="X134" s="43"/>
      <c r="Y134" s="43"/>
      <c r="Z134" s="43"/>
      <c r="AA134" s="43"/>
      <c r="AB134" s="43"/>
      <c r="AC134" s="43"/>
      <c r="AD134" s="128"/>
    </row>
    <row r="135" spans="1:30" ht="13.5" customHeight="1">
      <c r="A135" s="178"/>
      <c r="B135" s="124" t="s">
        <v>51</v>
      </c>
      <c r="C135" s="133"/>
      <c r="D135" s="133">
        <v>0</v>
      </c>
      <c r="E135" s="133">
        <v>0</v>
      </c>
      <c r="F135" s="133">
        <v>0</v>
      </c>
      <c r="G135" s="133">
        <v>1</v>
      </c>
      <c r="H135" s="133">
        <v>1</v>
      </c>
      <c r="I135" s="133">
        <v>1</v>
      </c>
      <c r="J135" s="133">
        <v>1</v>
      </c>
      <c r="K135" s="133">
        <f t="shared" si="16"/>
        <v>1</v>
      </c>
      <c r="L135" s="133">
        <v>1</v>
      </c>
      <c r="M135" s="216"/>
      <c r="N135" s="43"/>
      <c r="O135" s="43"/>
      <c r="P135" s="43"/>
      <c r="Q135" s="43"/>
      <c r="R135" s="43"/>
      <c r="S135" s="43"/>
      <c r="T135" s="43"/>
      <c r="U135" s="43"/>
      <c r="V135" s="43"/>
      <c r="W135" s="43"/>
      <c r="X135" s="43"/>
      <c r="Y135" s="43"/>
      <c r="Z135" s="43"/>
      <c r="AA135" s="43"/>
      <c r="AB135" s="43"/>
      <c r="AC135" s="43"/>
      <c r="AD135" s="128"/>
    </row>
    <row r="136" spans="1:30" ht="13.5" customHeight="1">
      <c r="A136" s="178"/>
      <c r="B136" s="124" t="s">
        <v>256</v>
      </c>
      <c r="C136" s="133"/>
      <c r="D136" s="133">
        <v>0</v>
      </c>
      <c r="E136" s="133">
        <v>0</v>
      </c>
      <c r="F136" s="133">
        <v>0</v>
      </c>
      <c r="G136" s="133">
        <v>0</v>
      </c>
      <c r="H136" s="133">
        <v>0</v>
      </c>
      <c r="I136" s="133">
        <v>1</v>
      </c>
      <c r="J136" s="133">
        <v>1</v>
      </c>
      <c r="K136" s="133">
        <f t="shared" si="16"/>
        <v>1</v>
      </c>
      <c r="L136" s="133">
        <v>1</v>
      </c>
      <c r="M136" s="216"/>
      <c r="N136" s="43"/>
      <c r="O136" s="43"/>
      <c r="P136" s="43"/>
      <c r="Q136" s="43"/>
      <c r="R136" s="43"/>
      <c r="S136" s="43"/>
      <c r="T136" s="43"/>
      <c r="U136" s="43"/>
      <c r="V136" s="43"/>
      <c r="W136" s="43"/>
      <c r="X136" s="43"/>
      <c r="Y136" s="43"/>
      <c r="Z136" s="43"/>
      <c r="AA136" s="43"/>
      <c r="AB136" s="43"/>
      <c r="AC136" s="43"/>
      <c r="AD136" s="128"/>
    </row>
    <row r="137" spans="1:30" ht="13.5" customHeight="1">
      <c r="A137" s="178"/>
      <c r="B137" s="124" t="s">
        <v>257</v>
      </c>
      <c r="C137" s="133"/>
      <c r="D137" s="133">
        <v>0</v>
      </c>
      <c r="E137" s="133">
        <v>0</v>
      </c>
      <c r="F137" s="133">
        <v>0</v>
      </c>
      <c r="G137" s="133">
        <v>0</v>
      </c>
      <c r="H137" s="133">
        <v>0</v>
      </c>
      <c r="I137" s="133">
        <v>0</v>
      </c>
      <c r="J137" s="133">
        <v>0</v>
      </c>
      <c r="K137" s="133">
        <f t="shared" si="16"/>
        <v>0</v>
      </c>
      <c r="L137" s="133">
        <v>0</v>
      </c>
      <c r="M137" s="216"/>
      <c r="N137" s="43"/>
      <c r="O137" s="43"/>
      <c r="P137" s="43"/>
      <c r="Q137" s="43"/>
      <c r="R137" s="43"/>
      <c r="S137" s="43"/>
      <c r="T137" s="43"/>
      <c r="U137" s="43"/>
      <c r="V137" s="43"/>
      <c r="W137" s="43"/>
      <c r="X137" s="43"/>
      <c r="Y137" s="43"/>
      <c r="Z137" s="43"/>
      <c r="AA137" s="43"/>
      <c r="AB137" s="43"/>
      <c r="AC137" s="43"/>
      <c r="AD137" s="128"/>
    </row>
    <row r="138" spans="1:30" ht="13.5" customHeight="1">
      <c r="A138" s="178"/>
      <c r="B138" s="124" t="s">
        <v>258</v>
      </c>
      <c r="C138" s="133"/>
      <c r="D138" s="133">
        <v>0</v>
      </c>
      <c r="E138" s="133">
        <v>0</v>
      </c>
      <c r="F138" s="133">
        <v>0</v>
      </c>
      <c r="G138" s="133">
        <v>0</v>
      </c>
      <c r="H138" s="133">
        <v>0</v>
      </c>
      <c r="I138" s="133">
        <v>0</v>
      </c>
      <c r="J138" s="133">
        <v>0</v>
      </c>
      <c r="K138" s="133">
        <f t="shared" si="16"/>
        <v>1</v>
      </c>
      <c r="L138" s="133">
        <v>1</v>
      </c>
      <c r="M138" s="216"/>
      <c r="N138" s="43"/>
      <c r="O138" s="43"/>
      <c r="P138" s="43"/>
      <c r="Q138" s="43"/>
      <c r="R138" s="43"/>
      <c r="S138" s="43"/>
      <c r="T138" s="43"/>
      <c r="U138" s="43"/>
      <c r="V138" s="43"/>
      <c r="W138" s="43"/>
      <c r="X138" s="43"/>
      <c r="Y138" s="43"/>
      <c r="Z138" s="43"/>
      <c r="AA138" s="43"/>
      <c r="AB138" s="43"/>
      <c r="AC138" s="43"/>
      <c r="AD138" s="128"/>
    </row>
    <row r="139" spans="1:30" ht="13.5" customHeight="1">
      <c r="A139" s="178"/>
      <c r="B139" s="49" t="s">
        <v>146</v>
      </c>
      <c r="C139" s="111"/>
      <c r="D139" s="50" t="s">
        <v>5</v>
      </c>
      <c r="E139" s="38">
        <v>2017</v>
      </c>
      <c r="F139" s="38">
        <v>2018</v>
      </c>
      <c r="G139" s="50" t="s">
        <v>251</v>
      </c>
      <c r="H139" s="38">
        <v>2020</v>
      </c>
      <c r="I139" s="50">
        <v>2021</v>
      </c>
      <c r="J139" s="50">
        <v>2022</v>
      </c>
      <c r="K139" s="50" t="s">
        <v>252</v>
      </c>
      <c r="L139" s="50" t="s">
        <v>6</v>
      </c>
      <c r="M139" s="216"/>
      <c r="N139" s="164"/>
      <c r="O139" s="164"/>
      <c r="P139" s="164"/>
      <c r="Q139" s="164"/>
      <c r="R139" s="164"/>
      <c r="S139" s="164"/>
      <c r="T139" s="164"/>
      <c r="U139" s="164"/>
      <c r="V139" s="164"/>
      <c r="W139" s="164"/>
      <c r="X139" s="164"/>
      <c r="Y139" s="164"/>
      <c r="Z139" s="164"/>
      <c r="AA139" s="164"/>
      <c r="AB139" s="164"/>
      <c r="AC139" s="164"/>
      <c r="AD139" s="164"/>
    </row>
    <row r="140" spans="1:30" ht="13.5" customHeight="1">
      <c r="A140" s="178"/>
      <c r="B140" s="171" t="s">
        <v>147</v>
      </c>
      <c r="C140" s="139" t="s">
        <v>18</v>
      </c>
      <c r="D140" s="113">
        <f t="shared" ref="D140:L140" si="17">SUM(D144:D149)</f>
        <v>0</v>
      </c>
      <c r="E140" s="113">
        <f t="shared" si="17"/>
        <v>0</v>
      </c>
      <c r="F140" s="113">
        <f t="shared" si="17"/>
        <v>0</v>
      </c>
      <c r="G140" s="113">
        <f t="shared" si="17"/>
        <v>0</v>
      </c>
      <c r="H140" s="113">
        <f t="shared" si="17"/>
        <v>0</v>
      </c>
      <c r="I140" s="141">
        <f t="shared" si="17"/>
        <v>63591</v>
      </c>
      <c r="J140" s="141">
        <f t="shared" si="17"/>
        <v>129371</v>
      </c>
      <c r="K140" s="141">
        <f t="shared" si="17"/>
        <v>197303.33333333331</v>
      </c>
      <c r="L140" s="141">
        <f t="shared" si="17"/>
        <v>13934695.666666666</v>
      </c>
      <c r="M140" s="216"/>
      <c r="N140" s="164"/>
      <c r="O140" s="164"/>
      <c r="P140" s="164"/>
      <c r="Q140" s="164"/>
      <c r="R140" s="164"/>
      <c r="S140" s="164"/>
      <c r="T140" s="164"/>
      <c r="U140" s="164"/>
      <c r="V140" s="164"/>
      <c r="W140" s="164"/>
      <c r="X140" s="164"/>
      <c r="Y140" s="164"/>
      <c r="Z140" s="164"/>
      <c r="AA140" s="164"/>
      <c r="AB140" s="164"/>
      <c r="AC140" s="164"/>
      <c r="AD140" s="164"/>
    </row>
    <row r="141" spans="1:30" ht="13.5" customHeight="1">
      <c r="A141" s="178"/>
      <c r="B141" s="172"/>
      <c r="C141" s="142" t="s">
        <v>28</v>
      </c>
      <c r="D141" s="57"/>
      <c r="E141" s="140">
        <v>0</v>
      </c>
      <c r="F141" s="140">
        <v>0</v>
      </c>
      <c r="G141" s="22"/>
      <c r="H141" s="22"/>
      <c r="I141" s="22"/>
      <c r="J141" s="22"/>
      <c r="K141" s="22"/>
      <c r="L141" s="22"/>
      <c r="M141" s="216"/>
      <c r="N141" s="164"/>
      <c r="O141" s="164"/>
      <c r="P141" s="164"/>
      <c r="Q141" s="164"/>
      <c r="R141" s="164"/>
      <c r="S141" s="164"/>
      <c r="T141" s="164"/>
      <c r="U141" s="164"/>
      <c r="V141" s="164"/>
      <c r="W141" s="164"/>
      <c r="X141" s="164"/>
      <c r="Y141" s="164"/>
      <c r="Z141" s="164"/>
      <c r="AA141" s="164"/>
      <c r="AB141" s="164"/>
      <c r="AC141" s="164"/>
      <c r="AD141" s="164"/>
    </row>
    <row r="142" spans="1:30" ht="13.5" customHeight="1">
      <c r="A142" s="178"/>
      <c r="B142" s="172"/>
      <c r="C142" s="212" t="s">
        <v>32</v>
      </c>
      <c r="D142" s="190"/>
      <c r="E142" s="190"/>
      <c r="F142" s="190"/>
      <c r="G142" s="190"/>
      <c r="H142" s="190"/>
      <c r="I142" s="190"/>
      <c r="J142" s="190"/>
      <c r="K142" s="190"/>
      <c r="L142" s="211"/>
      <c r="M142" s="216"/>
      <c r="N142" s="164"/>
      <c r="O142" s="164"/>
      <c r="P142" s="164"/>
      <c r="Q142" s="164"/>
      <c r="R142" s="164"/>
      <c r="S142" s="164"/>
      <c r="T142" s="164"/>
      <c r="U142" s="164"/>
      <c r="V142" s="164"/>
      <c r="W142" s="164"/>
      <c r="X142" s="164"/>
      <c r="Y142" s="164"/>
      <c r="Z142" s="164"/>
      <c r="AA142" s="164"/>
      <c r="AB142" s="164"/>
      <c r="AC142" s="164"/>
      <c r="AD142" s="164"/>
    </row>
    <row r="143" spans="1:30" ht="13.5" customHeight="1">
      <c r="A143" s="178"/>
      <c r="B143" s="173"/>
      <c r="C143" s="165"/>
      <c r="D143" s="213"/>
      <c r="E143" s="207"/>
      <c r="F143" s="207"/>
      <c r="G143" s="207"/>
      <c r="H143" s="207"/>
      <c r="I143" s="207"/>
      <c r="J143" s="207"/>
      <c r="K143" s="207"/>
      <c r="L143" s="208"/>
      <c r="M143" s="216"/>
      <c r="N143" s="164"/>
      <c r="O143" s="164"/>
      <c r="P143" s="164"/>
      <c r="Q143" s="164"/>
      <c r="R143" s="164"/>
      <c r="S143" s="164"/>
      <c r="T143" s="164"/>
      <c r="U143" s="164"/>
      <c r="V143" s="164"/>
      <c r="W143" s="164"/>
      <c r="X143" s="164"/>
      <c r="Y143" s="164"/>
      <c r="Z143" s="164"/>
      <c r="AA143" s="164"/>
      <c r="AB143" s="164"/>
      <c r="AC143" s="164"/>
      <c r="AD143" s="164"/>
    </row>
    <row r="144" spans="1:30" ht="12.75" customHeight="1">
      <c r="A144" s="61" t="s">
        <v>148</v>
      </c>
      <c r="B144" s="124" t="s">
        <v>49</v>
      </c>
      <c r="C144" s="133"/>
      <c r="D144" s="133">
        <v>0</v>
      </c>
      <c r="E144" s="133">
        <v>0</v>
      </c>
      <c r="F144" s="133">
        <v>0</v>
      </c>
      <c r="G144" s="133">
        <v>0</v>
      </c>
      <c r="H144" s="133">
        <v>0</v>
      </c>
      <c r="I144" s="143">
        <f>'Output 1.3 calcs'!D78</f>
        <v>31188.666666666664</v>
      </c>
      <c r="J144" s="143">
        <f>SUM('Output 1.3 calcs'!D78:D79)</f>
        <v>64056.666666666664</v>
      </c>
      <c r="K144" s="143">
        <f>SUM('Output 1.3 calcs'!D78:D80)</f>
        <v>98589.333333333328</v>
      </c>
      <c r="L144" s="143">
        <f>SUM('Output 1.3 calcs'!D74:D93)</f>
        <v>668605.66666666651</v>
      </c>
      <c r="M144" s="63"/>
      <c r="N144" s="43"/>
      <c r="O144" s="43"/>
      <c r="P144" s="43"/>
      <c r="Q144" s="43"/>
      <c r="R144" s="43"/>
      <c r="S144" s="43"/>
      <c r="T144" s="43"/>
      <c r="U144" s="43"/>
      <c r="V144" s="43"/>
      <c r="W144" s="43"/>
      <c r="X144" s="43"/>
      <c r="Y144" s="43"/>
      <c r="Z144" s="43"/>
      <c r="AA144" s="43"/>
      <c r="AB144" s="43"/>
      <c r="AC144" s="43"/>
      <c r="AD144" s="128"/>
    </row>
    <row r="145" spans="1:30" ht="12.75" customHeight="1">
      <c r="A145" s="235">
        <v>30</v>
      </c>
      <c r="B145" s="124" t="s">
        <v>50</v>
      </c>
      <c r="C145" s="133"/>
      <c r="D145" s="133">
        <v>0</v>
      </c>
      <c r="E145" s="133">
        <v>0</v>
      </c>
      <c r="F145" s="133">
        <v>0</v>
      </c>
      <c r="G145" s="133">
        <v>0</v>
      </c>
      <c r="H145" s="133">
        <v>0</v>
      </c>
      <c r="I145" s="133">
        <v>0</v>
      </c>
      <c r="J145" s="133">
        <v>0</v>
      </c>
      <c r="K145" s="133">
        <v>0</v>
      </c>
      <c r="L145" s="133">
        <v>0</v>
      </c>
      <c r="M145" s="63"/>
      <c r="N145" s="43"/>
      <c r="O145" s="43"/>
      <c r="P145" s="43"/>
      <c r="Q145" s="43"/>
      <c r="R145" s="43"/>
      <c r="S145" s="43"/>
      <c r="T145" s="43"/>
      <c r="U145" s="43"/>
      <c r="V145" s="43"/>
      <c r="W145" s="43"/>
      <c r="X145" s="43"/>
      <c r="Y145" s="43"/>
      <c r="Z145" s="43"/>
      <c r="AA145" s="43"/>
      <c r="AB145" s="43"/>
      <c r="AC145" s="43"/>
      <c r="AD145" s="128"/>
    </row>
    <row r="146" spans="1:30" ht="12.75" customHeight="1">
      <c r="A146" s="204"/>
      <c r="B146" s="124" t="s">
        <v>51</v>
      </c>
      <c r="C146" s="133"/>
      <c r="D146" s="133">
        <v>0</v>
      </c>
      <c r="E146" s="133">
        <v>0</v>
      </c>
      <c r="F146" s="133">
        <v>0</v>
      </c>
      <c r="G146" s="133">
        <v>0</v>
      </c>
      <c r="H146" s="133">
        <v>0</v>
      </c>
      <c r="I146" s="143">
        <f>'Output 1.3 calcs'!F78</f>
        <v>32402.333333333332</v>
      </c>
      <c r="J146" s="143">
        <f>SUM('Output 1.3 calcs'!F78:F79)</f>
        <v>65314.333333333328</v>
      </c>
      <c r="K146" s="143">
        <f>SUM('Output 1.3 calcs'!F78:F80)</f>
        <v>98714</v>
      </c>
      <c r="L146" s="133">
        <v>543248</v>
      </c>
      <c r="M146" s="63"/>
      <c r="N146" s="43"/>
      <c r="O146" s="43"/>
      <c r="P146" s="43"/>
      <c r="Q146" s="43"/>
      <c r="R146" s="43"/>
      <c r="S146" s="43"/>
      <c r="T146" s="43"/>
      <c r="U146" s="43"/>
      <c r="V146" s="43"/>
      <c r="W146" s="43"/>
      <c r="X146" s="43"/>
      <c r="Y146" s="43"/>
      <c r="Z146" s="43"/>
      <c r="AA146" s="43"/>
      <c r="AB146" s="43"/>
      <c r="AC146" s="43"/>
      <c r="AD146" s="128"/>
    </row>
    <row r="147" spans="1:30" ht="12.75" customHeight="1">
      <c r="A147" s="204"/>
      <c r="B147" s="124" t="s">
        <v>256</v>
      </c>
      <c r="C147" s="133"/>
      <c r="D147" s="133">
        <v>0</v>
      </c>
      <c r="E147" s="133">
        <v>0</v>
      </c>
      <c r="F147" s="133">
        <v>0</v>
      </c>
      <c r="G147" s="133">
        <v>0</v>
      </c>
      <c r="H147" s="133">
        <v>0</v>
      </c>
      <c r="I147" s="133">
        <v>0</v>
      </c>
      <c r="J147" s="133">
        <v>0</v>
      </c>
      <c r="K147" s="133">
        <v>0</v>
      </c>
      <c r="L147" s="143">
        <f>SUM('Output 1.3 calcs'!H74:H93)</f>
        <v>9749890.333333334</v>
      </c>
      <c r="M147" s="63"/>
      <c r="N147" s="43"/>
      <c r="O147" s="43"/>
      <c r="P147" s="43"/>
      <c r="Q147" s="43"/>
      <c r="R147" s="43"/>
      <c r="S147" s="43"/>
      <c r="T147" s="43"/>
      <c r="U147" s="43"/>
      <c r="V147" s="43"/>
      <c r="W147" s="43"/>
      <c r="X147" s="43"/>
      <c r="Y147" s="43"/>
      <c r="Z147" s="43"/>
      <c r="AA147" s="43"/>
      <c r="AB147" s="43"/>
      <c r="AC147" s="43"/>
      <c r="AD147" s="128"/>
    </row>
    <row r="148" spans="1:30" ht="12.75" customHeight="1">
      <c r="A148" s="204"/>
      <c r="B148" s="124" t="s">
        <v>257</v>
      </c>
      <c r="C148" s="133"/>
      <c r="D148" s="133">
        <v>0</v>
      </c>
      <c r="E148" s="133">
        <v>0</v>
      </c>
      <c r="F148" s="133">
        <v>0</v>
      </c>
      <c r="G148" s="133">
        <v>0</v>
      </c>
      <c r="H148" s="133">
        <v>0</v>
      </c>
      <c r="I148" s="133">
        <v>0</v>
      </c>
      <c r="J148" s="133">
        <v>0</v>
      </c>
      <c r="K148" s="133">
        <v>0</v>
      </c>
      <c r="L148" s="133">
        <v>0</v>
      </c>
      <c r="M148" s="63"/>
      <c r="N148" s="43"/>
      <c r="O148" s="43"/>
      <c r="P148" s="43"/>
      <c r="Q148" s="43"/>
      <c r="R148" s="43"/>
      <c r="S148" s="43"/>
      <c r="T148" s="43"/>
      <c r="U148" s="43"/>
      <c r="V148" s="43"/>
      <c r="W148" s="43"/>
      <c r="X148" s="43"/>
      <c r="Y148" s="43"/>
      <c r="Z148" s="43"/>
      <c r="AA148" s="43"/>
      <c r="AB148" s="43"/>
      <c r="AC148" s="43"/>
      <c r="AD148" s="128"/>
    </row>
    <row r="149" spans="1:30" ht="12.75" customHeight="1">
      <c r="A149" s="204"/>
      <c r="B149" s="124" t="s">
        <v>258</v>
      </c>
      <c r="C149" s="133"/>
      <c r="D149" s="133">
        <v>0</v>
      </c>
      <c r="E149" s="133">
        <v>0</v>
      </c>
      <c r="F149" s="133">
        <v>0</v>
      </c>
      <c r="G149" s="133">
        <v>0</v>
      </c>
      <c r="H149" s="133">
        <v>0</v>
      </c>
      <c r="I149" s="133">
        <v>0</v>
      </c>
      <c r="J149" s="133">
        <v>0</v>
      </c>
      <c r="K149" s="133">
        <v>0</v>
      </c>
      <c r="L149" s="143">
        <f>SUM('Output 1.3 calcs'!L74:L93)</f>
        <v>2972951.6666666665</v>
      </c>
      <c r="M149" s="63"/>
      <c r="N149" s="43"/>
      <c r="O149" s="43"/>
      <c r="P149" s="43"/>
      <c r="Q149" s="43"/>
      <c r="R149" s="43"/>
      <c r="S149" s="43"/>
      <c r="T149" s="43"/>
      <c r="U149" s="43"/>
      <c r="V149" s="43"/>
      <c r="W149" s="43"/>
      <c r="X149" s="43"/>
      <c r="Y149" s="43"/>
      <c r="Z149" s="43"/>
      <c r="AA149" s="43"/>
      <c r="AB149" s="43"/>
      <c r="AC149" s="43"/>
      <c r="AD149" s="128"/>
    </row>
    <row r="150" spans="1:30" ht="12.75" customHeight="1">
      <c r="A150" s="54"/>
      <c r="B150" s="54"/>
      <c r="C150" s="54"/>
      <c r="D150" s="54"/>
      <c r="E150" s="54"/>
      <c r="F150" s="54"/>
      <c r="G150" s="54"/>
      <c r="H150" s="54"/>
      <c r="I150" s="54"/>
      <c r="J150" s="54"/>
      <c r="K150" s="54"/>
      <c r="L150" s="54"/>
      <c r="M150" s="9"/>
      <c r="N150" s="164"/>
      <c r="O150" s="164"/>
      <c r="P150" s="164"/>
      <c r="Q150" s="164"/>
      <c r="R150" s="164"/>
      <c r="S150" s="164"/>
      <c r="T150" s="164"/>
      <c r="U150" s="164"/>
      <c r="V150" s="164"/>
      <c r="W150" s="164"/>
      <c r="X150" s="164"/>
      <c r="Y150" s="164"/>
      <c r="Z150" s="164"/>
      <c r="AA150" s="164"/>
      <c r="AB150" s="164"/>
      <c r="AC150" s="164"/>
      <c r="AD150" s="164"/>
    </row>
    <row r="151" spans="1:30" ht="13.5" customHeight="1">
      <c r="A151" s="54"/>
      <c r="B151" s="54"/>
      <c r="C151" s="54"/>
      <c r="D151" s="54"/>
      <c r="E151" s="54"/>
      <c r="F151" s="54"/>
      <c r="G151" s="54"/>
      <c r="H151" s="54"/>
      <c r="I151" s="54"/>
      <c r="J151" s="54"/>
      <c r="K151" s="54"/>
      <c r="L151" s="54"/>
      <c r="M151" s="9"/>
      <c r="N151" s="164"/>
      <c r="O151" s="164"/>
      <c r="P151" s="164"/>
      <c r="Q151" s="164"/>
      <c r="R151" s="164"/>
      <c r="S151" s="164"/>
      <c r="T151" s="164"/>
      <c r="U151" s="164"/>
      <c r="V151" s="164"/>
      <c r="W151" s="164"/>
      <c r="X151" s="164"/>
      <c r="Y151" s="164"/>
      <c r="Z151" s="164"/>
      <c r="AA151" s="164"/>
      <c r="AB151" s="164"/>
      <c r="AC151" s="164"/>
      <c r="AD151" s="164"/>
    </row>
    <row r="152" spans="1:30" ht="13.5" customHeight="1">
      <c r="A152" s="61" t="s">
        <v>149</v>
      </c>
      <c r="B152" s="49" t="s">
        <v>150</v>
      </c>
      <c r="C152" s="49"/>
      <c r="D152" s="38" t="s">
        <v>5</v>
      </c>
      <c r="E152" s="38">
        <v>2017</v>
      </c>
      <c r="F152" s="38">
        <v>2018</v>
      </c>
      <c r="G152" s="38" t="s">
        <v>251</v>
      </c>
      <c r="H152" s="38">
        <v>2020</v>
      </c>
      <c r="I152" s="38" t="s">
        <v>259</v>
      </c>
      <c r="J152" s="38">
        <v>2022</v>
      </c>
      <c r="K152" s="38">
        <v>2023</v>
      </c>
      <c r="L152" s="38" t="s">
        <v>55</v>
      </c>
      <c r="M152" s="123" t="s">
        <v>96</v>
      </c>
      <c r="N152" s="164"/>
      <c r="O152" s="164"/>
      <c r="P152" s="164"/>
      <c r="Q152" s="164"/>
      <c r="R152" s="164"/>
      <c r="S152" s="164"/>
      <c r="T152" s="164"/>
      <c r="U152" s="164"/>
      <c r="V152" s="164"/>
      <c r="W152" s="164"/>
      <c r="X152" s="164"/>
      <c r="Y152" s="164"/>
      <c r="Z152" s="164"/>
      <c r="AA152" s="164"/>
      <c r="AB152" s="164"/>
      <c r="AC152" s="164"/>
      <c r="AD152" s="164"/>
    </row>
    <row r="153" spans="1:30" ht="13.5" customHeight="1">
      <c r="A153" s="228" t="s">
        <v>151</v>
      </c>
      <c r="B153" s="214" t="s">
        <v>152</v>
      </c>
      <c r="C153" s="16" t="s">
        <v>18</v>
      </c>
      <c r="D153" s="113">
        <v>5</v>
      </c>
      <c r="E153" s="113">
        <v>5</v>
      </c>
      <c r="F153" s="113">
        <v>6</v>
      </c>
      <c r="G153" s="113">
        <v>7</v>
      </c>
      <c r="H153" s="113">
        <v>9</v>
      </c>
      <c r="I153" s="113">
        <v>10</v>
      </c>
      <c r="J153" s="113">
        <v>11</v>
      </c>
      <c r="K153" s="113">
        <v>11</v>
      </c>
      <c r="L153" s="113">
        <v>11</v>
      </c>
      <c r="M153" s="217" t="s">
        <v>153</v>
      </c>
      <c r="N153" s="164"/>
      <c r="O153" s="164"/>
      <c r="P153" s="164"/>
      <c r="Q153" s="164"/>
      <c r="R153" s="164"/>
      <c r="S153" s="164"/>
      <c r="T153" s="164"/>
      <c r="U153" s="164"/>
      <c r="V153" s="164"/>
      <c r="W153" s="164"/>
      <c r="X153" s="164"/>
      <c r="Y153" s="164"/>
      <c r="Z153" s="164"/>
      <c r="AA153" s="164"/>
      <c r="AB153" s="164"/>
      <c r="AC153" s="164"/>
      <c r="AD153" s="164"/>
    </row>
    <row r="154" spans="1:30" ht="13.5" customHeight="1">
      <c r="A154" s="178"/>
      <c r="B154" s="178"/>
      <c r="C154" s="144" t="s">
        <v>28</v>
      </c>
      <c r="D154" s="20"/>
      <c r="E154" s="22" t="s">
        <v>154</v>
      </c>
      <c r="F154" s="22" t="s">
        <v>155</v>
      </c>
      <c r="G154" s="22"/>
      <c r="H154" s="22"/>
      <c r="I154" s="22"/>
      <c r="J154" s="22"/>
      <c r="K154" s="22"/>
      <c r="L154" s="22"/>
      <c r="M154" s="216"/>
      <c r="N154" s="164"/>
      <c r="O154" s="164"/>
      <c r="P154" s="164"/>
      <c r="Q154" s="164"/>
      <c r="R154" s="164"/>
      <c r="S154" s="164"/>
      <c r="T154" s="164"/>
      <c r="U154" s="164"/>
      <c r="V154" s="164"/>
      <c r="W154" s="164"/>
      <c r="X154" s="164"/>
      <c r="Y154" s="164"/>
      <c r="Z154" s="164"/>
      <c r="AA154" s="164"/>
      <c r="AB154" s="164"/>
      <c r="AC154" s="164"/>
      <c r="AD154" s="164"/>
    </row>
    <row r="155" spans="1:30" ht="13.5" customHeight="1">
      <c r="A155" s="178"/>
      <c r="B155" s="178"/>
      <c r="C155" s="206" t="s">
        <v>32</v>
      </c>
      <c r="D155" s="207"/>
      <c r="E155" s="207"/>
      <c r="F155" s="207"/>
      <c r="G155" s="207"/>
      <c r="H155" s="207"/>
      <c r="I155" s="207"/>
      <c r="J155" s="207"/>
      <c r="K155" s="207"/>
      <c r="L155" s="208"/>
      <c r="M155" s="216"/>
      <c r="N155" s="164"/>
      <c r="O155" s="164"/>
      <c r="P155" s="164"/>
      <c r="Q155" s="164"/>
      <c r="R155" s="164"/>
      <c r="S155" s="164"/>
      <c r="T155" s="164"/>
      <c r="U155" s="164"/>
      <c r="V155" s="164"/>
      <c r="W155" s="164"/>
      <c r="X155" s="164"/>
      <c r="Y155" s="164"/>
      <c r="Z155" s="164"/>
      <c r="AA155" s="164"/>
      <c r="AB155" s="164"/>
      <c r="AC155" s="164"/>
      <c r="AD155" s="164"/>
    </row>
    <row r="156" spans="1:30" ht="13.5" customHeight="1">
      <c r="A156" s="178"/>
      <c r="B156" s="178"/>
      <c r="C156" s="209"/>
      <c r="D156" s="207"/>
      <c r="E156" s="207"/>
      <c r="F156" s="207"/>
      <c r="G156" s="207"/>
      <c r="H156" s="207"/>
      <c r="I156" s="207"/>
      <c r="J156" s="207"/>
      <c r="K156" s="207"/>
      <c r="L156" s="208"/>
      <c r="M156" s="216"/>
      <c r="N156" s="164"/>
      <c r="O156" s="164"/>
      <c r="P156" s="164"/>
      <c r="Q156" s="164"/>
      <c r="R156" s="164"/>
      <c r="S156" s="164"/>
      <c r="T156" s="164"/>
      <c r="U156" s="164"/>
      <c r="V156" s="164"/>
      <c r="W156" s="164"/>
      <c r="X156" s="164"/>
      <c r="Y156" s="164"/>
      <c r="Z156" s="164"/>
      <c r="AA156" s="164"/>
      <c r="AB156" s="164"/>
      <c r="AC156" s="164"/>
      <c r="AD156" s="164"/>
    </row>
    <row r="157" spans="1:30" ht="13.5" customHeight="1">
      <c r="A157" s="178"/>
      <c r="B157" s="124" t="s">
        <v>49</v>
      </c>
      <c r="C157" s="133"/>
      <c r="D157" s="126" t="s">
        <v>156</v>
      </c>
      <c r="E157" s="126" t="s">
        <v>156</v>
      </c>
      <c r="F157" s="126" t="s">
        <v>156</v>
      </c>
      <c r="G157" s="126" t="s">
        <v>156</v>
      </c>
      <c r="H157" s="126" t="s">
        <v>156</v>
      </c>
      <c r="I157" s="126" t="s">
        <v>156</v>
      </c>
      <c r="J157" s="126" t="s">
        <v>156</v>
      </c>
      <c r="K157" s="126" t="s">
        <v>156</v>
      </c>
      <c r="L157" s="126" t="s">
        <v>156</v>
      </c>
      <c r="M157" s="216"/>
      <c r="N157" s="43"/>
      <c r="O157" s="43"/>
      <c r="P157" s="43"/>
      <c r="Q157" s="43"/>
      <c r="R157" s="43"/>
      <c r="S157" s="43"/>
      <c r="T157" s="43"/>
      <c r="U157" s="43"/>
      <c r="V157" s="43"/>
      <c r="W157" s="43"/>
      <c r="X157" s="43"/>
      <c r="Y157" s="43"/>
      <c r="Z157" s="43"/>
      <c r="AA157" s="43"/>
      <c r="AB157" s="43"/>
      <c r="AC157" s="43"/>
      <c r="AD157" s="128"/>
    </row>
    <row r="158" spans="1:30" ht="13.5" customHeight="1">
      <c r="A158" s="178"/>
      <c r="B158" s="124" t="s">
        <v>50</v>
      </c>
      <c r="C158" s="133"/>
      <c r="D158" s="126" t="s">
        <v>157</v>
      </c>
      <c r="E158" s="126" t="s">
        <v>157</v>
      </c>
      <c r="F158" s="126" t="s">
        <v>157</v>
      </c>
      <c r="G158" s="126" t="s">
        <v>157</v>
      </c>
      <c r="H158" s="126" t="s">
        <v>157</v>
      </c>
      <c r="I158" s="126" t="s">
        <v>157</v>
      </c>
      <c r="J158" s="126" t="s">
        <v>157</v>
      </c>
      <c r="K158" s="126" t="s">
        <v>157</v>
      </c>
      <c r="L158" s="126" t="s">
        <v>157</v>
      </c>
      <c r="M158" s="216"/>
      <c r="N158" s="43"/>
      <c r="O158" s="43"/>
      <c r="P158" s="43"/>
      <c r="Q158" s="43"/>
      <c r="R158" s="43"/>
      <c r="S158" s="43"/>
      <c r="T158" s="43"/>
      <c r="U158" s="43"/>
      <c r="V158" s="43"/>
      <c r="W158" s="43"/>
      <c r="X158" s="43"/>
      <c r="Y158" s="43"/>
      <c r="Z158" s="43"/>
      <c r="AA158" s="43"/>
      <c r="AB158" s="43"/>
      <c r="AC158" s="43"/>
      <c r="AD158" s="128"/>
    </row>
    <row r="159" spans="1:30" ht="13.5" customHeight="1">
      <c r="A159" s="178"/>
      <c r="B159" s="124" t="s">
        <v>51</v>
      </c>
      <c r="C159" s="133"/>
      <c r="D159" s="126">
        <v>0</v>
      </c>
      <c r="E159" s="126" t="s">
        <v>158</v>
      </c>
      <c r="F159" s="126" t="s">
        <v>280</v>
      </c>
      <c r="G159" s="126">
        <v>3</v>
      </c>
      <c r="H159" s="126">
        <v>3</v>
      </c>
      <c r="I159" s="126">
        <v>3</v>
      </c>
      <c r="J159" s="126">
        <v>3</v>
      </c>
      <c r="K159" s="126">
        <v>3</v>
      </c>
      <c r="L159" s="126">
        <v>3</v>
      </c>
      <c r="M159" s="216"/>
      <c r="N159" s="43"/>
      <c r="O159" s="43"/>
      <c r="P159" s="43"/>
      <c r="Q159" s="43"/>
      <c r="R159" s="43"/>
      <c r="S159" s="43"/>
      <c r="T159" s="43"/>
      <c r="U159" s="43"/>
      <c r="V159" s="43"/>
      <c r="W159" s="43"/>
      <c r="X159" s="43"/>
      <c r="Y159" s="43"/>
      <c r="Z159" s="43"/>
      <c r="AA159" s="43"/>
      <c r="AB159" s="43"/>
      <c r="AC159" s="43"/>
      <c r="AD159" s="128"/>
    </row>
    <row r="160" spans="1:30" ht="13.5" customHeight="1">
      <c r="A160" s="178"/>
      <c r="B160" s="124" t="s">
        <v>256</v>
      </c>
      <c r="C160" s="133"/>
      <c r="D160" s="126">
        <v>0</v>
      </c>
      <c r="E160" s="126">
        <v>0</v>
      </c>
      <c r="F160" s="126" t="s">
        <v>160</v>
      </c>
      <c r="G160" s="126">
        <v>1</v>
      </c>
      <c r="H160" s="126">
        <v>1</v>
      </c>
      <c r="I160" s="126">
        <v>1</v>
      </c>
      <c r="J160" s="126">
        <v>1</v>
      </c>
      <c r="K160" s="126">
        <f t="shared" ref="K160:K162" si="18">L160</f>
        <v>1</v>
      </c>
      <c r="L160" s="126">
        <v>1</v>
      </c>
      <c r="M160" s="216"/>
      <c r="N160" s="43"/>
      <c r="O160" s="43"/>
      <c r="P160" s="43"/>
      <c r="Q160" s="43"/>
      <c r="R160" s="43"/>
      <c r="S160" s="43"/>
      <c r="T160" s="43"/>
      <c r="U160" s="43"/>
      <c r="V160" s="43"/>
      <c r="W160" s="43"/>
      <c r="X160" s="43"/>
      <c r="Y160" s="43"/>
      <c r="Z160" s="43"/>
      <c r="AA160" s="43"/>
      <c r="AB160" s="43"/>
      <c r="AC160" s="43"/>
      <c r="AD160" s="128"/>
    </row>
    <row r="161" spans="1:30" ht="13.5" customHeight="1">
      <c r="A161" s="178"/>
      <c r="B161" s="124" t="s">
        <v>257</v>
      </c>
      <c r="C161" s="133"/>
      <c r="D161" s="126">
        <v>0</v>
      </c>
      <c r="E161" s="126">
        <v>0</v>
      </c>
      <c r="F161" s="126">
        <v>0</v>
      </c>
      <c r="G161" s="126" t="s">
        <v>160</v>
      </c>
      <c r="H161" s="126">
        <v>1</v>
      </c>
      <c r="I161" s="126">
        <v>1</v>
      </c>
      <c r="J161" s="126">
        <v>1</v>
      </c>
      <c r="K161" s="126">
        <f t="shared" si="18"/>
        <v>1</v>
      </c>
      <c r="L161" s="126">
        <v>1</v>
      </c>
      <c r="M161" s="216"/>
      <c r="N161" s="43"/>
      <c r="O161" s="43"/>
      <c r="P161" s="43"/>
      <c r="Q161" s="43"/>
      <c r="R161" s="43"/>
      <c r="S161" s="43"/>
      <c r="T161" s="43"/>
      <c r="U161" s="43"/>
      <c r="V161" s="43"/>
      <c r="W161" s="43"/>
      <c r="X161" s="43"/>
      <c r="Y161" s="43"/>
      <c r="Z161" s="43"/>
      <c r="AA161" s="43"/>
      <c r="AB161" s="43"/>
      <c r="AC161" s="43"/>
      <c r="AD161" s="128"/>
    </row>
    <row r="162" spans="1:30" ht="13.5" customHeight="1">
      <c r="A162" s="178"/>
      <c r="B162" s="124" t="s">
        <v>258</v>
      </c>
      <c r="C162" s="133"/>
      <c r="D162" s="126">
        <v>0</v>
      </c>
      <c r="E162" s="126">
        <v>0</v>
      </c>
      <c r="F162" s="126">
        <v>0</v>
      </c>
      <c r="G162" s="126">
        <v>0</v>
      </c>
      <c r="H162" s="126">
        <v>0</v>
      </c>
      <c r="I162" s="126" t="s">
        <v>158</v>
      </c>
      <c r="J162" s="126">
        <v>1</v>
      </c>
      <c r="K162" s="126">
        <f t="shared" si="18"/>
        <v>1</v>
      </c>
      <c r="L162" s="126">
        <v>1</v>
      </c>
      <c r="M162" s="216"/>
      <c r="N162" s="43"/>
      <c r="O162" s="43"/>
      <c r="P162" s="43"/>
      <c r="Q162" s="43"/>
      <c r="R162" s="43"/>
      <c r="S162" s="43"/>
      <c r="T162" s="43"/>
      <c r="U162" s="43"/>
      <c r="V162" s="43"/>
      <c r="W162" s="43"/>
      <c r="X162" s="43"/>
      <c r="Y162" s="43"/>
      <c r="Z162" s="43"/>
      <c r="AA162" s="43"/>
      <c r="AB162" s="43"/>
      <c r="AC162" s="43"/>
      <c r="AD162" s="128"/>
    </row>
    <row r="163" spans="1:30" ht="13.5" customHeight="1">
      <c r="A163" s="178"/>
      <c r="B163" s="49" t="s">
        <v>163</v>
      </c>
      <c r="C163" s="111"/>
      <c r="D163" s="50" t="s">
        <v>5</v>
      </c>
      <c r="E163" s="38">
        <v>2017</v>
      </c>
      <c r="F163" s="38">
        <v>2018</v>
      </c>
      <c r="G163" s="38" t="s">
        <v>251</v>
      </c>
      <c r="H163" s="38">
        <v>2020</v>
      </c>
      <c r="I163" s="38" t="s">
        <v>259</v>
      </c>
      <c r="J163" s="38">
        <v>2022</v>
      </c>
      <c r="K163" s="38">
        <v>2023</v>
      </c>
      <c r="L163" s="129" t="s">
        <v>114</v>
      </c>
      <c r="M163" s="216"/>
      <c r="N163" s="164"/>
      <c r="O163" s="164"/>
      <c r="P163" s="164"/>
      <c r="Q163" s="164"/>
      <c r="R163" s="164"/>
      <c r="S163" s="164"/>
      <c r="T163" s="164"/>
      <c r="U163" s="164"/>
      <c r="V163" s="164"/>
      <c r="W163" s="164"/>
      <c r="X163" s="164"/>
      <c r="Y163" s="164"/>
      <c r="Z163" s="164"/>
      <c r="AA163" s="164"/>
      <c r="AB163" s="164"/>
      <c r="AC163" s="164"/>
      <c r="AD163" s="164"/>
    </row>
    <row r="164" spans="1:30" ht="13.5" customHeight="1">
      <c r="A164" s="178"/>
      <c r="B164" s="229" t="s">
        <v>164</v>
      </c>
      <c r="C164" s="139" t="s">
        <v>18</v>
      </c>
      <c r="D164" s="113">
        <f t="shared" ref="D164:L164" si="19">SUM(D168:D173)</f>
        <v>1</v>
      </c>
      <c r="E164" s="113">
        <f t="shared" si="19"/>
        <v>1</v>
      </c>
      <c r="F164" s="113">
        <f t="shared" si="19"/>
        <v>2</v>
      </c>
      <c r="G164" s="113">
        <f t="shared" si="19"/>
        <v>2</v>
      </c>
      <c r="H164" s="113">
        <f t="shared" si="19"/>
        <v>3</v>
      </c>
      <c r="I164" s="113">
        <f t="shared" si="19"/>
        <v>5</v>
      </c>
      <c r="J164" s="113">
        <f t="shared" si="19"/>
        <v>5</v>
      </c>
      <c r="K164" s="113">
        <f t="shared" si="19"/>
        <v>6</v>
      </c>
      <c r="L164" s="113">
        <f t="shared" si="19"/>
        <v>6</v>
      </c>
      <c r="M164" s="216"/>
      <c r="N164" s="164"/>
      <c r="O164" s="164"/>
      <c r="P164" s="164"/>
      <c r="Q164" s="164"/>
      <c r="R164" s="164"/>
      <c r="S164" s="164"/>
      <c r="T164" s="164"/>
      <c r="U164" s="164"/>
      <c r="V164" s="164"/>
      <c r="W164" s="164"/>
      <c r="X164" s="164"/>
      <c r="Y164" s="164"/>
      <c r="Z164" s="164"/>
      <c r="AA164" s="164"/>
      <c r="AB164" s="164"/>
      <c r="AC164" s="164"/>
      <c r="AD164" s="164"/>
    </row>
    <row r="165" spans="1:30" ht="13.5" customHeight="1">
      <c r="A165" s="178"/>
      <c r="B165" s="178"/>
      <c r="C165" s="16" t="s">
        <v>28</v>
      </c>
      <c r="D165" s="57"/>
      <c r="E165" s="140">
        <v>1</v>
      </c>
      <c r="F165" s="145">
        <v>2</v>
      </c>
      <c r="G165" s="22"/>
      <c r="H165" s="22"/>
      <c r="I165" s="22"/>
      <c r="J165" s="22"/>
      <c r="K165" s="22"/>
      <c r="L165" s="22"/>
      <c r="M165" s="216"/>
      <c r="N165" s="164"/>
      <c r="O165" s="164"/>
      <c r="P165" s="164"/>
      <c r="Q165" s="164"/>
      <c r="R165" s="164"/>
      <c r="S165" s="164"/>
      <c r="T165" s="164"/>
      <c r="U165" s="164"/>
      <c r="V165" s="164"/>
      <c r="W165" s="164"/>
      <c r="X165" s="164"/>
      <c r="Y165" s="164"/>
      <c r="Z165" s="164"/>
      <c r="AA165" s="164"/>
      <c r="AB165" s="164"/>
      <c r="AC165" s="164"/>
      <c r="AD165" s="164"/>
    </row>
    <row r="166" spans="1:30" ht="13.5" customHeight="1">
      <c r="A166" s="178"/>
      <c r="B166" s="178"/>
      <c r="C166" s="206" t="s">
        <v>32</v>
      </c>
      <c r="D166" s="207"/>
      <c r="E166" s="207"/>
      <c r="F166" s="207"/>
      <c r="G166" s="207"/>
      <c r="H166" s="207"/>
      <c r="I166" s="207"/>
      <c r="J166" s="207"/>
      <c r="K166" s="207"/>
      <c r="L166" s="208"/>
      <c r="M166" s="216"/>
      <c r="N166" s="164"/>
      <c r="O166" s="164"/>
      <c r="P166" s="164"/>
      <c r="Q166" s="164"/>
      <c r="R166" s="164"/>
      <c r="S166" s="164"/>
      <c r="T166" s="164"/>
      <c r="U166" s="164"/>
      <c r="V166" s="164"/>
      <c r="W166" s="164"/>
      <c r="X166" s="164"/>
      <c r="Y166" s="164"/>
      <c r="Z166" s="164"/>
      <c r="AA166" s="164"/>
      <c r="AB166" s="164"/>
      <c r="AC166" s="164"/>
      <c r="AD166" s="164"/>
    </row>
    <row r="167" spans="1:30" ht="13.5" customHeight="1">
      <c r="A167" s="178"/>
      <c r="B167" s="178"/>
      <c r="C167" s="209"/>
      <c r="D167" s="207"/>
      <c r="E167" s="207"/>
      <c r="F167" s="207"/>
      <c r="G167" s="207"/>
      <c r="H167" s="207"/>
      <c r="I167" s="207"/>
      <c r="J167" s="207"/>
      <c r="K167" s="207"/>
      <c r="L167" s="208"/>
      <c r="M167" s="216"/>
      <c r="N167" s="164"/>
      <c r="O167" s="164"/>
      <c r="P167" s="164"/>
      <c r="Q167" s="164"/>
      <c r="R167" s="164"/>
      <c r="S167" s="164"/>
      <c r="T167" s="164"/>
      <c r="U167" s="164"/>
      <c r="V167" s="164"/>
      <c r="W167" s="164"/>
      <c r="X167" s="164"/>
      <c r="Y167" s="164"/>
      <c r="Z167" s="164"/>
      <c r="AA167" s="164"/>
      <c r="AB167" s="164"/>
      <c r="AC167" s="164"/>
      <c r="AD167" s="164"/>
    </row>
    <row r="168" spans="1:30" ht="13.5" customHeight="1">
      <c r="A168" s="178"/>
      <c r="B168" s="124" t="s">
        <v>49</v>
      </c>
      <c r="C168" s="133"/>
      <c r="D168" s="126">
        <v>0</v>
      </c>
      <c r="E168" s="126">
        <v>0</v>
      </c>
      <c r="F168" s="126">
        <v>1</v>
      </c>
      <c r="G168" s="126">
        <v>1</v>
      </c>
      <c r="H168" s="126">
        <v>1</v>
      </c>
      <c r="I168" s="126">
        <v>1</v>
      </c>
      <c r="J168" s="126">
        <v>1</v>
      </c>
      <c r="K168" s="126">
        <f t="shared" ref="K168:K173" si="20">L168</f>
        <v>1</v>
      </c>
      <c r="L168" s="126">
        <v>1</v>
      </c>
      <c r="M168" s="216"/>
      <c r="N168" s="43"/>
      <c r="O168" s="43"/>
      <c r="P168" s="43"/>
      <c r="Q168" s="43"/>
      <c r="R168" s="43"/>
      <c r="S168" s="43"/>
      <c r="T168" s="43"/>
      <c r="U168" s="43"/>
      <c r="V168" s="43"/>
      <c r="W168" s="43"/>
      <c r="X168" s="43"/>
      <c r="Y168" s="43"/>
      <c r="Z168" s="43"/>
      <c r="AA168" s="43"/>
      <c r="AB168" s="43"/>
      <c r="AC168" s="43"/>
      <c r="AD168" s="128"/>
    </row>
    <row r="169" spans="1:30" ht="13.5" customHeight="1">
      <c r="A169" s="178"/>
      <c r="B169" s="124" t="s">
        <v>50</v>
      </c>
      <c r="C169" s="133"/>
      <c r="D169" s="126">
        <v>1</v>
      </c>
      <c r="E169" s="126">
        <v>1</v>
      </c>
      <c r="F169" s="126">
        <v>1</v>
      </c>
      <c r="G169" s="126">
        <v>1</v>
      </c>
      <c r="H169" s="126">
        <v>1</v>
      </c>
      <c r="I169" s="126">
        <v>1</v>
      </c>
      <c r="J169" s="126">
        <v>1</v>
      </c>
      <c r="K169" s="126">
        <f t="shared" si="20"/>
        <v>1</v>
      </c>
      <c r="L169" s="126">
        <v>1</v>
      </c>
      <c r="M169" s="216"/>
      <c r="N169" s="43"/>
      <c r="O169" s="43"/>
      <c r="P169" s="43"/>
      <c r="Q169" s="43"/>
      <c r="R169" s="43"/>
      <c r="S169" s="43"/>
      <c r="T169" s="43"/>
      <c r="U169" s="43"/>
      <c r="V169" s="43"/>
      <c r="W169" s="43"/>
      <c r="X169" s="43"/>
      <c r="Y169" s="43"/>
      <c r="Z169" s="43"/>
      <c r="AA169" s="43"/>
      <c r="AB169" s="43"/>
      <c r="AC169" s="43"/>
      <c r="AD169" s="128"/>
    </row>
    <row r="170" spans="1:30" ht="13.5" customHeight="1">
      <c r="A170" s="178"/>
      <c r="B170" s="124" t="s">
        <v>51</v>
      </c>
      <c r="C170" s="133"/>
      <c r="D170" s="126">
        <v>0</v>
      </c>
      <c r="E170" s="126">
        <v>0</v>
      </c>
      <c r="F170" s="126">
        <v>0</v>
      </c>
      <c r="G170" s="126">
        <v>0</v>
      </c>
      <c r="H170" s="126">
        <v>1</v>
      </c>
      <c r="I170" s="126">
        <v>1</v>
      </c>
      <c r="J170" s="126">
        <v>1</v>
      </c>
      <c r="K170" s="126">
        <f t="shared" si="20"/>
        <v>1</v>
      </c>
      <c r="L170" s="126">
        <v>1</v>
      </c>
      <c r="M170" s="216"/>
      <c r="N170" s="43"/>
      <c r="O170" s="43"/>
      <c r="P170" s="43"/>
      <c r="Q170" s="43"/>
      <c r="R170" s="43"/>
      <c r="S170" s="43"/>
      <c r="T170" s="43"/>
      <c r="U170" s="43"/>
      <c r="V170" s="43"/>
      <c r="W170" s="43"/>
      <c r="X170" s="43"/>
      <c r="Y170" s="43"/>
      <c r="Z170" s="43"/>
      <c r="AA170" s="43"/>
      <c r="AB170" s="43"/>
      <c r="AC170" s="43"/>
      <c r="AD170" s="128"/>
    </row>
    <row r="171" spans="1:30" ht="13.5" customHeight="1">
      <c r="A171" s="178"/>
      <c r="B171" s="124" t="s">
        <v>256</v>
      </c>
      <c r="C171" s="133"/>
      <c r="D171" s="126">
        <v>0</v>
      </c>
      <c r="E171" s="126">
        <v>0</v>
      </c>
      <c r="F171" s="126">
        <v>0</v>
      </c>
      <c r="G171" s="126">
        <v>0</v>
      </c>
      <c r="H171" s="126">
        <v>0</v>
      </c>
      <c r="I171" s="126">
        <v>1</v>
      </c>
      <c r="J171" s="126">
        <v>1</v>
      </c>
      <c r="K171" s="126">
        <f t="shared" si="20"/>
        <v>1</v>
      </c>
      <c r="L171" s="126">
        <v>1</v>
      </c>
      <c r="M171" s="216"/>
      <c r="N171" s="43"/>
      <c r="O171" s="43"/>
      <c r="P171" s="43"/>
      <c r="Q171" s="43"/>
      <c r="R171" s="43"/>
      <c r="S171" s="43"/>
      <c r="T171" s="43"/>
      <c r="U171" s="43"/>
      <c r="V171" s="43"/>
      <c r="W171" s="43"/>
      <c r="X171" s="43"/>
      <c r="Y171" s="43"/>
      <c r="Z171" s="43"/>
      <c r="AA171" s="43"/>
      <c r="AB171" s="43"/>
      <c r="AC171" s="43"/>
      <c r="AD171" s="128"/>
    </row>
    <row r="172" spans="1:30" ht="13.5" customHeight="1">
      <c r="A172" s="178"/>
      <c r="B172" s="124" t="s">
        <v>257</v>
      </c>
      <c r="C172" s="133"/>
      <c r="D172" s="126">
        <v>0</v>
      </c>
      <c r="E172" s="126">
        <v>0</v>
      </c>
      <c r="F172" s="126">
        <v>0</v>
      </c>
      <c r="G172" s="126">
        <v>0</v>
      </c>
      <c r="H172" s="126">
        <v>0</v>
      </c>
      <c r="I172" s="126">
        <v>1</v>
      </c>
      <c r="J172" s="126">
        <v>1</v>
      </c>
      <c r="K172" s="126">
        <f t="shared" si="20"/>
        <v>1</v>
      </c>
      <c r="L172" s="126">
        <v>1</v>
      </c>
      <c r="M172" s="216"/>
      <c r="N172" s="43"/>
      <c r="O172" s="43"/>
      <c r="P172" s="43"/>
      <c r="Q172" s="43"/>
      <c r="R172" s="43"/>
      <c r="S172" s="43"/>
      <c r="T172" s="43"/>
      <c r="U172" s="43"/>
      <c r="V172" s="43"/>
      <c r="W172" s="43"/>
      <c r="X172" s="43"/>
      <c r="Y172" s="43"/>
      <c r="Z172" s="43"/>
      <c r="AA172" s="43"/>
      <c r="AB172" s="43"/>
      <c r="AC172" s="43"/>
      <c r="AD172" s="128"/>
    </row>
    <row r="173" spans="1:30" ht="13.5" customHeight="1">
      <c r="A173" s="178"/>
      <c r="B173" s="124" t="s">
        <v>258</v>
      </c>
      <c r="C173" s="133"/>
      <c r="D173" s="126">
        <v>0</v>
      </c>
      <c r="E173" s="126">
        <v>0</v>
      </c>
      <c r="F173" s="126">
        <v>0</v>
      </c>
      <c r="G173" s="126">
        <v>0</v>
      </c>
      <c r="H173" s="126">
        <v>0</v>
      </c>
      <c r="I173" s="126">
        <v>0</v>
      </c>
      <c r="J173" s="126">
        <v>0</v>
      </c>
      <c r="K173" s="126">
        <f t="shared" si="20"/>
        <v>1</v>
      </c>
      <c r="L173" s="126">
        <v>1</v>
      </c>
      <c r="M173" s="216"/>
      <c r="N173" s="43"/>
      <c r="O173" s="43"/>
      <c r="P173" s="43"/>
      <c r="Q173" s="43"/>
      <c r="R173" s="43"/>
      <c r="S173" s="43"/>
      <c r="T173" s="43"/>
      <c r="U173" s="43"/>
      <c r="V173" s="43"/>
      <c r="W173" s="43"/>
      <c r="X173" s="43"/>
      <c r="Y173" s="43"/>
      <c r="Z173" s="43"/>
      <c r="AA173" s="43"/>
      <c r="AB173" s="43"/>
      <c r="AC173" s="43"/>
      <c r="AD173" s="128"/>
    </row>
    <row r="174" spans="1:30" ht="13.5" customHeight="1">
      <c r="A174" s="178"/>
      <c r="B174" s="49" t="s">
        <v>165</v>
      </c>
      <c r="C174" s="111"/>
      <c r="D174" s="50" t="s">
        <v>5</v>
      </c>
      <c r="E174" s="38">
        <v>2017</v>
      </c>
      <c r="F174" s="38">
        <v>2018</v>
      </c>
      <c r="G174" s="38" t="s">
        <v>251</v>
      </c>
      <c r="H174" s="38">
        <v>2020</v>
      </c>
      <c r="I174" s="38" t="s">
        <v>259</v>
      </c>
      <c r="J174" s="38">
        <v>2022</v>
      </c>
      <c r="K174" s="38">
        <v>2023</v>
      </c>
      <c r="L174" s="129" t="s">
        <v>114</v>
      </c>
      <c r="M174" s="216"/>
      <c r="N174" s="164"/>
      <c r="O174" s="164"/>
      <c r="P174" s="164"/>
      <c r="Q174" s="164"/>
      <c r="R174" s="164"/>
      <c r="S174" s="164"/>
      <c r="T174" s="164"/>
      <c r="U174" s="164"/>
      <c r="V174" s="164"/>
      <c r="W174" s="164"/>
      <c r="X174" s="164"/>
      <c r="Y174" s="164"/>
      <c r="Z174" s="164"/>
      <c r="AA174" s="164"/>
      <c r="AB174" s="164"/>
      <c r="AC174" s="164"/>
      <c r="AD174" s="164"/>
    </row>
    <row r="175" spans="1:30" ht="13.5" customHeight="1">
      <c r="A175" s="61" t="s">
        <v>148</v>
      </c>
      <c r="B175" s="229" t="s">
        <v>166</v>
      </c>
      <c r="C175" s="139" t="s">
        <v>18</v>
      </c>
      <c r="D175" s="113">
        <f t="shared" ref="D175:E175" si="21">SUM(D179:D184)</f>
        <v>0</v>
      </c>
      <c r="E175" s="113">
        <f t="shared" si="21"/>
        <v>0</v>
      </c>
      <c r="F175" s="113">
        <v>0</v>
      </c>
      <c r="G175" s="113">
        <f t="shared" ref="G175:L175" si="22">SUM(G179:G184)</f>
        <v>2</v>
      </c>
      <c r="H175" s="113">
        <f t="shared" si="22"/>
        <v>2</v>
      </c>
      <c r="I175" s="113">
        <f t="shared" si="22"/>
        <v>3</v>
      </c>
      <c r="J175" s="113">
        <f t="shared" si="22"/>
        <v>4</v>
      </c>
      <c r="K175" s="113">
        <f t="shared" si="22"/>
        <v>6</v>
      </c>
      <c r="L175" s="113">
        <f t="shared" si="22"/>
        <v>6</v>
      </c>
      <c r="M175" s="216"/>
      <c r="N175" s="164"/>
      <c r="O175" s="164"/>
      <c r="P175" s="164"/>
      <c r="Q175" s="164"/>
      <c r="R175" s="164"/>
      <c r="S175" s="164"/>
      <c r="T175" s="164"/>
      <c r="U175" s="164"/>
      <c r="V175" s="164"/>
      <c r="W175" s="164"/>
      <c r="X175" s="164"/>
      <c r="Y175" s="164"/>
      <c r="Z175" s="164"/>
      <c r="AA175" s="164"/>
      <c r="AB175" s="164"/>
      <c r="AC175" s="164"/>
      <c r="AD175" s="164"/>
    </row>
    <row r="176" spans="1:30" ht="13.5" customHeight="1">
      <c r="A176" s="227">
        <v>25</v>
      </c>
      <c r="B176" s="178"/>
      <c r="C176" s="16" t="s">
        <v>28</v>
      </c>
      <c r="D176" s="57"/>
      <c r="E176" s="140" t="s">
        <v>167</v>
      </c>
      <c r="F176" s="145" t="s">
        <v>168</v>
      </c>
      <c r="G176" s="22"/>
      <c r="H176" s="22"/>
      <c r="I176" s="22"/>
      <c r="J176" s="22"/>
      <c r="K176" s="22"/>
      <c r="L176" s="22"/>
      <c r="M176" s="216"/>
      <c r="N176" s="164"/>
      <c r="O176" s="164"/>
      <c r="P176" s="164"/>
      <c r="Q176" s="164"/>
      <c r="R176" s="164"/>
      <c r="S176" s="164"/>
      <c r="T176" s="164"/>
      <c r="U176" s="164"/>
      <c r="V176" s="164"/>
      <c r="W176" s="164"/>
      <c r="X176" s="164"/>
      <c r="Y176" s="164"/>
      <c r="Z176" s="164"/>
      <c r="AA176" s="164"/>
      <c r="AB176" s="164"/>
      <c r="AC176" s="164"/>
      <c r="AD176" s="164"/>
    </row>
    <row r="177" spans="1:30" ht="13.5" customHeight="1">
      <c r="A177" s="178"/>
      <c r="B177" s="178"/>
      <c r="C177" s="206" t="s">
        <v>32</v>
      </c>
      <c r="D177" s="207"/>
      <c r="E177" s="207"/>
      <c r="F177" s="207"/>
      <c r="G177" s="207"/>
      <c r="H177" s="207"/>
      <c r="I177" s="207"/>
      <c r="J177" s="207"/>
      <c r="K177" s="207"/>
      <c r="L177" s="208"/>
      <c r="M177" s="216"/>
      <c r="N177" s="164"/>
      <c r="O177" s="164"/>
      <c r="P177" s="164"/>
      <c r="Q177" s="164"/>
      <c r="R177" s="164"/>
      <c r="S177" s="164"/>
      <c r="T177" s="164"/>
      <c r="U177" s="164"/>
      <c r="V177" s="164"/>
      <c r="W177" s="164"/>
      <c r="X177" s="164"/>
      <c r="Y177" s="164"/>
      <c r="Z177" s="164"/>
      <c r="AA177" s="164"/>
      <c r="AB177" s="164"/>
      <c r="AC177" s="164"/>
      <c r="AD177" s="164"/>
    </row>
    <row r="178" spans="1:30" ht="13.5" customHeight="1">
      <c r="A178" s="178"/>
      <c r="B178" s="178"/>
      <c r="C178" s="209"/>
      <c r="D178" s="207"/>
      <c r="E178" s="207"/>
      <c r="F178" s="207"/>
      <c r="G178" s="207"/>
      <c r="H178" s="207"/>
      <c r="I178" s="207"/>
      <c r="J178" s="207"/>
      <c r="K178" s="207"/>
      <c r="L178" s="208"/>
      <c r="M178" s="216"/>
      <c r="N178" s="164"/>
      <c r="O178" s="164"/>
      <c r="P178" s="164"/>
      <c r="Q178" s="164"/>
      <c r="R178" s="164"/>
      <c r="S178" s="164"/>
      <c r="T178" s="164"/>
      <c r="U178" s="164"/>
      <c r="V178" s="164"/>
      <c r="W178" s="164"/>
      <c r="X178" s="164"/>
      <c r="Y178" s="164"/>
      <c r="Z178" s="164"/>
      <c r="AA178" s="164"/>
      <c r="AB178" s="164"/>
      <c r="AC178" s="164"/>
      <c r="AD178" s="164"/>
    </row>
    <row r="179" spans="1:30" ht="13.5" customHeight="1">
      <c r="A179" s="178"/>
      <c r="B179" s="124" t="s">
        <v>49</v>
      </c>
      <c r="C179" s="133"/>
      <c r="D179" s="126">
        <v>0</v>
      </c>
      <c r="E179" s="126">
        <v>0</v>
      </c>
      <c r="F179" s="126">
        <v>1</v>
      </c>
      <c r="G179" s="126">
        <v>1</v>
      </c>
      <c r="H179" s="126">
        <v>1</v>
      </c>
      <c r="I179" s="126">
        <v>1</v>
      </c>
      <c r="J179" s="126">
        <v>1</v>
      </c>
      <c r="K179" s="126">
        <f t="shared" ref="K179:K184" si="23">L179</f>
        <v>1</v>
      </c>
      <c r="L179" s="126">
        <v>1</v>
      </c>
      <c r="M179" s="216"/>
      <c r="N179" s="43"/>
      <c r="O179" s="43"/>
      <c r="P179" s="43"/>
      <c r="Q179" s="43"/>
      <c r="R179" s="43"/>
      <c r="S179" s="43"/>
      <c r="T179" s="43"/>
      <c r="U179" s="43"/>
      <c r="V179" s="43"/>
      <c r="W179" s="43"/>
      <c r="X179" s="43"/>
      <c r="Y179" s="43"/>
      <c r="Z179" s="43"/>
      <c r="AA179" s="43"/>
      <c r="AB179" s="43"/>
      <c r="AC179" s="43"/>
      <c r="AD179" s="128"/>
    </row>
    <row r="180" spans="1:30" ht="13.5" customHeight="1">
      <c r="A180" s="178"/>
      <c r="B180" s="124" t="s">
        <v>50</v>
      </c>
      <c r="C180" s="133"/>
      <c r="D180" s="126">
        <v>0</v>
      </c>
      <c r="E180" s="126">
        <v>0</v>
      </c>
      <c r="F180" s="126">
        <v>0</v>
      </c>
      <c r="G180" s="126">
        <v>1</v>
      </c>
      <c r="H180" s="126">
        <v>1</v>
      </c>
      <c r="I180" s="126">
        <v>1</v>
      </c>
      <c r="J180" s="126">
        <v>1</v>
      </c>
      <c r="K180" s="126">
        <f t="shared" si="23"/>
        <v>1</v>
      </c>
      <c r="L180" s="126">
        <v>1</v>
      </c>
      <c r="M180" s="216"/>
      <c r="N180" s="43"/>
      <c r="O180" s="43"/>
      <c r="P180" s="43"/>
      <c r="Q180" s="43"/>
      <c r="R180" s="43"/>
      <c r="S180" s="43"/>
      <c r="T180" s="43"/>
      <c r="U180" s="43"/>
      <c r="V180" s="43"/>
      <c r="W180" s="43"/>
      <c r="X180" s="43"/>
      <c r="Y180" s="43"/>
      <c r="Z180" s="43"/>
      <c r="AA180" s="43"/>
      <c r="AB180" s="43"/>
      <c r="AC180" s="43"/>
      <c r="AD180" s="128"/>
    </row>
    <row r="181" spans="1:30" ht="13.5" customHeight="1">
      <c r="A181" s="178"/>
      <c r="B181" s="124" t="s">
        <v>51</v>
      </c>
      <c r="C181" s="133"/>
      <c r="D181" s="126">
        <v>0</v>
      </c>
      <c r="E181" s="126">
        <v>0</v>
      </c>
      <c r="F181" s="126">
        <v>0</v>
      </c>
      <c r="G181" s="126">
        <v>0</v>
      </c>
      <c r="H181" s="126">
        <v>0</v>
      </c>
      <c r="I181" s="126">
        <v>1</v>
      </c>
      <c r="J181" s="126">
        <v>1</v>
      </c>
      <c r="K181" s="126">
        <f t="shared" si="23"/>
        <v>1</v>
      </c>
      <c r="L181" s="126">
        <v>1</v>
      </c>
      <c r="M181" s="216"/>
      <c r="N181" s="43"/>
      <c r="O181" s="43"/>
      <c r="P181" s="43"/>
      <c r="Q181" s="43"/>
      <c r="R181" s="43"/>
      <c r="S181" s="43"/>
      <c r="T181" s="43"/>
      <c r="U181" s="43"/>
      <c r="V181" s="43"/>
      <c r="W181" s="43"/>
      <c r="X181" s="43"/>
      <c r="Y181" s="43"/>
      <c r="Z181" s="43"/>
      <c r="AA181" s="43"/>
      <c r="AB181" s="43"/>
      <c r="AC181" s="43"/>
      <c r="AD181" s="128"/>
    </row>
    <row r="182" spans="1:30" ht="13.5" customHeight="1">
      <c r="A182" s="178"/>
      <c r="B182" s="124" t="s">
        <v>256</v>
      </c>
      <c r="C182" s="133"/>
      <c r="D182" s="126">
        <v>0</v>
      </c>
      <c r="E182" s="126">
        <v>0</v>
      </c>
      <c r="F182" s="126">
        <v>0</v>
      </c>
      <c r="G182" s="126">
        <v>0</v>
      </c>
      <c r="H182" s="126">
        <v>0</v>
      </c>
      <c r="I182" s="126">
        <v>0</v>
      </c>
      <c r="J182" s="126">
        <v>1</v>
      </c>
      <c r="K182" s="126">
        <f t="shared" si="23"/>
        <v>1</v>
      </c>
      <c r="L182" s="126">
        <v>1</v>
      </c>
      <c r="M182" s="216"/>
      <c r="N182" s="43"/>
      <c r="O182" s="43"/>
      <c r="P182" s="43"/>
      <c r="Q182" s="43"/>
      <c r="R182" s="43"/>
      <c r="S182" s="43"/>
      <c r="T182" s="43"/>
      <c r="U182" s="43"/>
      <c r="V182" s="43"/>
      <c r="W182" s="43"/>
      <c r="X182" s="43"/>
      <c r="Y182" s="43"/>
      <c r="Z182" s="43"/>
      <c r="AA182" s="43"/>
      <c r="AB182" s="43"/>
      <c r="AC182" s="43"/>
      <c r="AD182" s="128"/>
    </row>
    <row r="183" spans="1:30" ht="13.5" customHeight="1">
      <c r="A183" s="178"/>
      <c r="B183" s="124" t="s">
        <v>257</v>
      </c>
      <c r="C183" s="133"/>
      <c r="D183" s="126">
        <v>0</v>
      </c>
      <c r="E183" s="126">
        <v>0</v>
      </c>
      <c r="F183" s="126">
        <v>0</v>
      </c>
      <c r="G183" s="126">
        <v>0</v>
      </c>
      <c r="H183" s="126">
        <v>0</v>
      </c>
      <c r="I183" s="126">
        <v>0</v>
      </c>
      <c r="J183" s="126">
        <v>0</v>
      </c>
      <c r="K183" s="126">
        <f t="shared" si="23"/>
        <v>1</v>
      </c>
      <c r="L183" s="126">
        <v>1</v>
      </c>
      <c r="M183" s="216"/>
      <c r="N183" s="43"/>
      <c r="O183" s="43"/>
      <c r="P183" s="43"/>
      <c r="Q183" s="43"/>
      <c r="R183" s="43"/>
      <c r="S183" s="43"/>
      <c r="T183" s="43"/>
      <c r="U183" s="43"/>
      <c r="V183" s="43"/>
      <c r="W183" s="43"/>
      <c r="X183" s="43"/>
      <c r="Y183" s="43"/>
      <c r="Z183" s="43"/>
      <c r="AA183" s="43"/>
      <c r="AB183" s="43"/>
      <c r="AC183" s="43"/>
      <c r="AD183" s="128"/>
    </row>
    <row r="184" spans="1:30" ht="13.5" customHeight="1">
      <c r="A184" s="178"/>
      <c r="B184" s="124" t="s">
        <v>258</v>
      </c>
      <c r="C184" s="133"/>
      <c r="D184" s="126">
        <v>0</v>
      </c>
      <c r="E184" s="126">
        <v>0</v>
      </c>
      <c r="F184" s="126">
        <v>0</v>
      </c>
      <c r="G184" s="126">
        <v>0</v>
      </c>
      <c r="H184" s="126">
        <v>0</v>
      </c>
      <c r="I184" s="126">
        <v>0</v>
      </c>
      <c r="J184" s="126">
        <v>0</v>
      </c>
      <c r="K184" s="126">
        <f t="shared" si="23"/>
        <v>1</v>
      </c>
      <c r="L184" s="126">
        <v>1</v>
      </c>
      <c r="M184" s="216"/>
      <c r="N184" s="43"/>
      <c r="O184" s="43"/>
      <c r="P184" s="43"/>
      <c r="Q184" s="43"/>
      <c r="R184" s="43"/>
      <c r="S184" s="43"/>
      <c r="T184" s="43"/>
      <c r="U184" s="43"/>
      <c r="V184" s="43"/>
      <c r="W184" s="43"/>
      <c r="X184" s="43"/>
      <c r="Y184" s="43"/>
      <c r="Z184" s="43"/>
      <c r="AA184" s="43"/>
      <c r="AB184" s="43"/>
      <c r="AC184" s="43"/>
      <c r="AD184" s="128"/>
    </row>
    <row r="185" spans="1:30" ht="12.75" customHeight="1">
      <c r="A185" s="9"/>
      <c r="B185" s="9"/>
      <c r="C185" s="9"/>
      <c r="D185" s="9"/>
      <c r="E185" s="9"/>
      <c r="F185" s="9"/>
      <c r="G185" s="9"/>
      <c r="H185" s="9"/>
      <c r="I185" s="9"/>
      <c r="J185" s="9"/>
      <c r="K185" s="9"/>
      <c r="L185" s="9"/>
      <c r="M185" s="9"/>
      <c r="N185" s="164"/>
      <c r="O185" s="164"/>
      <c r="P185" s="164"/>
      <c r="Q185" s="164"/>
      <c r="R185" s="164"/>
      <c r="S185" s="164"/>
      <c r="T185" s="164"/>
      <c r="U185" s="164"/>
      <c r="V185" s="164"/>
      <c r="W185" s="164"/>
      <c r="X185" s="164"/>
      <c r="Y185" s="164"/>
      <c r="Z185" s="164"/>
      <c r="AA185" s="164"/>
      <c r="AB185" s="164"/>
      <c r="AC185" s="164"/>
      <c r="AD185" s="164"/>
    </row>
    <row r="186" spans="1:30" ht="12.75" customHeight="1">
      <c r="A186" s="9"/>
      <c r="B186" s="9"/>
      <c r="C186" s="9"/>
      <c r="D186" s="9"/>
      <c r="E186" s="9"/>
      <c r="F186" s="9"/>
      <c r="G186" s="9"/>
      <c r="H186" s="9"/>
      <c r="I186" s="9"/>
      <c r="J186" s="9"/>
      <c r="K186" s="9"/>
      <c r="L186" s="9"/>
      <c r="M186" s="9"/>
      <c r="N186" s="164"/>
      <c r="O186" s="164"/>
      <c r="P186" s="164"/>
      <c r="Q186" s="164"/>
      <c r="R186" s="164"/>
      <c r="S186" s="164"/>
      <c r="T186" s="164"/>
      <c r="U186" s="164"/>
      <c r="V186" s="164"/>
      <c r="W186" s="164"/>
      <c r="X186" s="164"/>
      <c r="Y186" s="164"/>
      <c r="Z186" s="164"/>
      <c r="AA186" s="164"/>
      <c r="AB186" s="164"/>
      <c r="AC186" s="164"/>
      <c r="AD186" s="164"/>
    </row>
    <row r="187" spans="1:30" ht="13.5" customHeight="1">
      <c r="A187" s="61" t="s">
        <v>169</v>
      </c>
      <c r="B187" s="49" t="s">
        <v>170</v>
      </c>
      <c r="C187" s="49"/>
      <c r="D187" s="38" t="s">
        <v>5</v>
      </c>
      <c r="E187" s="38">
        <v>2017</v>
      </c>
      <c r="F187" s="38" t="s">
        <v>281</v>
      </c>
      <c r="G187" s="38">
        <v>2019</v>
      </c>
      <c r="H187" s="38">
        <v>2020</v>
      </c>
      <c r="I187" s="38" t="s">
        <v>274</v>
      </c>
      <c r="J187" s="38">
        <v>2022</v>
      </c>
      <c r="K187" s="38">
        <v>2023</v>
      </c>
      <c r="L187" s="38" t="s">
        <v>114</v>
      </c>
      <c r="M187" s="123" t="s">
        <v>96</v>
      </c>
      <c r="N187" s="164"/>
      <c r="O187" s="164"/>
      <c r="P187" s="164"/>
      <c r="Q187" s="164"/>
      <c r="R187" s="164"/>
      <c r="S187" s="164"/>
      <c r="T187" s="164"/>
      <c r="U187" s="164"/>
      <c r="V187" s="164"/>
      <c r="W187" s="164"/>
      <c r="X187" s="164"/>
      <c r="Y187" s="164"/>
      <c r="Z187" s="164"/>
      <c r="AA187" s="164"/>
      <c r="AB187" s="164"/>
      <c r="AC187" s="164"/>
      <c r="AD187" s="164"/>
    </row>
    <row r="188" spans="1:30" ht="13.5" customHeight="1">
      <c r="A188" s="228" t="s">
        <v>172</v>
      </c>
      <c r="B188" s="214" t="s">
        <v>173</v>
      </c>
      <c r="C188" s="16" t="s">
        <v>18</v>
      </c>
      <c r="D188" s="113">
        <f>SUM(D192:D197)</f>
        <v>336</v>
      </c>
      <c r="E188" s="113" t="s">
        <v>174</v>
      </c>
      <c r="F188" s="113">
        <v>799</v>
      </c>
      <c r="G188" s="113">
        <v>983</v>
      </c>
      <c r="H188" s="113">
        <v>1763</v>
      </c>
      <c r="I188" s="113">
        <v>2543</v>
      </c>
      <c r="J188" s="113">
        <v>3889</v>
      </c>
      <c r="K188" s="113">
        <v>5235</v>
      </c>
      <c r="L188" s="113">
        <v>5235</v>
      </c>
      <c r="M188" s="217" t="s">
        <v>175</v>
      </c>
      <c r="N188" s="164"/>
      <c r="O188" s="164"/>
      <c r="P188" s="164"/>
      <c r="Q188" s="164"/>
      <c r="R188" s="164"/>
      <c r="S188" s="164"/>
      <c r="T188" s="164"/>
      <c r="U188" s="164"/>
      <c r="V188" s="164"/>
      <c r="W188" s="164"/>
      <c r="X188" s="164"/>
      <c r="Y188" s="164"/>
      <c r="Z188" s="164"/>
      <c r="AA188" s="164"/>
      <c r="AB188" s="164"/>
      <c r="AC188" s="164"/>
      <c r="AD188" s="164"/>
    </row>
    <row r="189" spans="1:30" ht="13.5" customHeight="1">
      <c r="A189" s="178"/>
      <c r="B189" s="178"/>
      <c r="C189" s="144" t="s">
        <v>28</v>
      </c>
      <c r="D189" s="20"/>
      <c r="E189" s="22" t="s">
        <v>176</v>
      </c>
      <c r="F189" s="22">
        <f>SUM(F192:F193)</f>
        <v>506</v>
      </c>
      <c r="G189" s="22"/>
      <c r="H189" s="22"/>
      <c r="I189" s="22"/>
      <c r="J189" s="22"/>
      <c r="K189" s="22"/>
      <c r="L189" s="22"/>
      <c r="M189" s="216"/>
      <c r="N189" s="164"/>
      <c r="O189" s="164"/>
      <c r="P189" s="164"/>
      <c r="Q189" s="164"/>
      <c r="R189" s="164"/>
      <c r="S189" s="164"/>
      <c r="T189" s="164"/>
      <c r="U189" s="164"/>
      <c r="V189" s="164"/>
      <c r="W189" s="164"/>
      <c r="X189" s="164"/>
      <c r="Y189" s="164"/>
      <c r="Z189" s="164"/>
      <c r="AA189" s="164"/>
      <c r="AB189" s="164"/>
      <c r="AC189" s="164"/>
      <c r="AD189" s="164"/>
    </row>
    <row r="190" spans="1:30" ht="13.5" customHeight="1">
      <c r="A190" s="178"/>
      <c r="B190" s="178"/>
      <c r="C190" s="206" t="s">
        <v>32</v>
      </c>
      <c r="D190" s="207"/>
      <c r="E190" s="207"/>
      <c r="F190" s="207"/>
      <c r="G190" s="207"/>
      <c r="H190" s="207"/>
      <c r="I190" s="207"/>
      <c r="J190" s="207"/>
      <c r="K190" s="207"/>
      <c r="L190" s="208"/>
      <c r="M190" s="216"/>
      <c r="N190" s="164"/>
      <c r="O190" s="164"/>
      <c r="P190" s="164"/>
      <c r="Q190" s="164"/>
      <c r="R190" s="164"/>
      <c r="S190" s="164"/>
      <c r="T190" s="164"/>
      <c r="U190" s="164"/>
      <c r="V190" s="164"/>
      <c r="W190" s="164"/>
      <c r="X190" s="164"/>
      <c r="Y190" s="164"/>
      <c r="Z190" s="164"/>
      <c r="AA190" s="164"/>
      <c r="AB190" s="164"/>
      <c r="AC190" s="164"/>
      <c r="AD190" s="164"/>
    </row>
    <row r="191" spans="1:30" ht="13.5" customHeight="1">
      <c r="A191" s="178"/>
      <c r="B191" s="178"/>
      <c r="C191" s="209"/>
      <c r="D191" s="207"/>
      <c r="E191" s="207"/>
      <c r="F191" s="207"/>
      <c r="G191" s="207"/>
      <c r="H191" s="207"/>
      <c r="I191" s="207"/>
      <c r="J191" s="207"/>
      <c r="K191" s="207"/>
      <c r="L191" s="208"/>
      <c r="M191" s="216"/>
      <c r="N191" s="164"/>
      <c r="O191" s="164"/>
      <c r="P191" s="164"/>
      <c r="Q191" s="164"/>
      <c r="R191" s="164"/>
      <c r="S191" s="164"/>
      <c r="T191" s="164"/>
      <c r="U191" s="164"/>
      <c r="V191" s="164"/>
      <c r="W191" s="164"/>
      <c r="X191" s="164"/>
      <c r="Y191" s="164"/>
      <c r="Z191" s="164"/>
      <c r="AA191" s="164"/>
      <c r="AB191" s="164"/>
      <c r="AC191" s="164"/>
      <c r="AD191" s="164"/>
    </row>
    <row r="192" spans="1:30" ht="13.5" customHeight="1">
      <c r="A192" s="178"/>
      <c r="B192" s="124" t="s">
        <v>49</v>
      </c>
      <c r="C192" s="133"/>
      <c r="D192" s="126">
        <v>8</v>
      </c>
      <c r="E192" s="126">
        <v>8</v>
      </c>
      <c r="F192" s="126">
        <v>70</v>
      </c>
      <c r="G192" s="126">
        <v>64</v>
      </c>
      <c r="H192" s="126">
        <v>160</v>
      </c>
      <c r="I192" s="126">
        <v>256</v>
      </c>
      <c r="J192" s="126">
        <v>512</v>
      </c>
      <c r="K192" s="126">
        <v>768</v>
      </c>
      <c r="L192" s="126">
        <v>768</v>
      </c>
      <c r="M192" s="216"/>
      <c r="N192" s="43"/>
      <c r="O192" s="43"/>
      <c r="P192" s="43"/>
      <c r="Q192" s="43"/>
      <c r="R192" s="43"/>
      <c r="S192" s="43"/>
      <c r="T192" s="43"/>
      <c r="U192" s="43"/>
      <c r="V192" s="43"/>
      <c r="W192" s="43"/>
      <c r="X192" s="43"/>
      <c r="Y192" s="43"/>
      <c r="Z192" s="43"/>
      <c r="AA192" s="43"/>
      <c r="AB192" s="43"/>
      <c r="AC192" s="43"/>
      <c r="AD192" s="128"/>
    </row>
    <row r="193" spans="1:30" ht="13.5" customHeight="1">
      <c r="A193" s="178"/>
      <c r="B193" s="124" t="s">
        <v>50</v>
      </c>
      <c r="C193" s="133"/>
      <c r="D193" s="126">
        <f>264+64</f>
        <v>328</v>
      </c>
      <c r="E193" s="126">
        <v>328</v>
      </c>
      <c r="F193" s="126">
        <f>331+78+27</f>
        <v>436</v>
      </c>
      <c r="G193" s="126">
        <v>478</v>
      </c>
      <c r="H193" s="126">
        <v>592</v>
      </c>
      <c r="I193" s="126">
        <v>706</v>
      </c>
      <c r="J193" s="126">
        <v>834</v>
      </c>
      <c r="K193" s="126">
        <v>962</v>
      </c>
      <c r="L193" s="126">
        <v>962</v>
      </c>
      <c r="M193" s="216"/>
      <c r="N193" s="43"/>
      <c r="O193" s="43"/>
      <c r="P193" s="43"/>
      <c r="Q193" s="43"/>
      <c r="R193" s="43"/>
      <c r="S193" s="43"/>
      <c r="T193" s="43"/>
      <c r="U193" s="43"/>
      <c r="V193" s="43"/>
      <c r="W193" s="43"/>
      <c r="X193" s="43"/>
      <c r="Y193" s="43"/>
      <c r="Z193" s="43"/>
      <c r="AA193" s="43"/>
      <c r="AB193" s="43"/>
      <c r="AC193" s="43"/>
      <c r="AD193" s="128"/>
    </row>
    <row r="194" spans="1:30" ht="13.5" customHeight="1">
      <c r="A194" s="178"/>
      <c r="B194" s="124" t="s">
        <v>51</v>
      </c>
      <c r="C194" s="133"/>
      <c r="D194" s="126">
        <v>0</v>
      </c>
      <c r="E194" s="126">
        <v>0</v>
      </c>
      <c r="F194" s="116">
        <v>0</v>
      </c>
      <c r="G194" s="126">
        <v>256.95</v>
      </c>
      <c r="H194" s="126">
        <v>407.42500000000001</v>
      </c>
      <c r="I194" s="126">
        <v>557.9</v>
      </c>
      <c r="J194" s="126">
        <v>720.92499999999995</v>
      </c>
      <c r="K194" s="126">
        <v>883.95</v>
      </c>
      <c r="L194" s="126">
        <v>883.95</v>
      </c>
      <c r="M194" s="216"/>
      <c r="N194" s="43"/>
      <c r="O194" s="43"/>
      <c r="P194" s="43"/>
      <c r="Q194" s="43"/>
      <c r="R194" s="43"/>
      <c r="S194" s="43"/>
      <c r="T194" s="43"/>
      <c r="U194" s="43"/>
      <c r="V194" s="43"/>
      <c r="W194" s="43"/>
      <c r="X194" s="43"/>
      <c r="Y194" s="43"/>
      <c r="Z194" s="43"/>
      <c r="AA194" s="43"/>
      <c r="AB194" s="43"/>
      <c r="AC194" s="43"/>
      <c r="AD194" s="128"/>
    </row>
    <row r="195" spans="1:30" ht="13.5" customHeight="1">
      <c r="A195" s="178"/>
      <c r="B195" s="124" t="s">
        <v>256</v>
      </c>
      <c r="C195" s="133"/>
      <c r="D195" s="126">
        <v>0</v>
      </c>
      <c r="E195" s="126">
        <v>0</v>
      </c>
      <c r="F195" s="126">
        <v>0</v>
      </c>
      <c r="G195" s="126">
        <v>183.65</v>
      </c>
      <c r="H195" s="126">
        <v>275.47500000000002</v>
      </c>
      <c r="I195" s="126">
        <v>367.3</v>
      </c>
      <c r="J195" s="126">
        <v>654</v>
      </c>
      <c r="K195" s="126">
        <v>940.7</v>
      </c>
      <c r="L195" s="126">
        <v>940.7</v>
      </c>
      <c r="M195" s="216"/>
      <c r="N195" s="43"/>
      <c r="O195" s="43"/>
      <c r="P195" s="43"/>
      <c r="Q195" s="43"/>
      <c r="R195" s="43"/>
      <c r="S195" s="43"/>
      <c r="T195" s="43"/>
      <c r="U195" s="43"/>
      <c r="V195" s="43"/>
      <c r="W195" s="43"/>
      <c r="X195" s="43"/>
      <c r="Y195" s="43"/>
      <c r="Z195" s="43"/>
      <c r="AA195" s="43"/>
      <c r="AB195" s="43"/>
      <c r="AC195" s="43"/>
      <c r="AD195" s="128"/>
    </row>
    <row r="196" spans="1:30" ht="13.5" customHeight="1">
      <c r="A196" s="178"/>
      <c r="B196" s="124" t="s">
        <v>257</v>
      </c>
      <c r="C196" s="133"/>
      <c r="D196" s="126">
        <v>0</v>
      </c>
      <c r="E196" s="126">
        <v>0</v>
      </c>
      <c r="F196" s="126">
        <v>0</v>
      </c>
      <c r="G196" s="126">
        <v>0</v>
      </c>
      <c r="H196" s="126">
        <v>131.18</v>
      </c>
      <c r="I196" s="126">
        <v>262.36</v>
      </c>
      <c r="J196" s="126">
        <v>467.15499999999997</v>
      </c>
      <c r="K196" s="126">
        <v>671.95</v>
      </c>
      <c r="L196" s="126">
        <v>671.95</v>
      </c>
      <c r="M196" s="216"/>
      <c r="N196" s="43"/>
      <c r="O196" s="43"/>
      <c r="P196" s="43"/>
      <c r="Q196" s="43"/>
      <c r="R196" s="43"/>
      <c r="S196" s="43"/>
      <c r="T196" s="43"/>
      <c r="U196" s="43"/>
      <c r="V196" s="43"/>
      <c r="W196" s="43"/>
      <c r="X196" s="43"/>
      <c r="Y196" s="43"/>
      <c r="Z196" s="43"/>
      <c r="AA196" s="43"/>
      <c r="AB196" s="43"/>
      <c r="AC196" s="43"/>
      <c r="AD196" s="128"/>
    </row>
    <row r="197" spans="1:30" ht="13.5" customHeight="1">
      <c r="A197" s="178"/>
      <c r="B197" s="124" t="s">
        <v>258</v>
      </c>
      <c r="C197" s="133"/>
      <c r="D197" s="126">
        <v>0</v>
      </c>
      <c r="E197" s="126">
        <v>0</v>
      </c>
      <c r="F197" s="126">
        <v>0</v>
      </c>
      <c r="G197" s="126">
        <v>0</v>
      </c>
      <c r="H197" s="126">
        <v>196.77</v>
      </c>
      <c r="I197" s="126">
        <v>393.54</v>
      </c>
      <c r="J197" s="126">
        <v>700.72</v>
      </c>
      <c r="K197" s="126">
        <v>1007.9</v>
      </c>
      <c r="L197" s="126">
        <v>1007.9</v>
      </c>
      <c r="M197" s="216"/>
      <c r="N197" s="43"/>
      <c r="O197" s="43"/>
      <c r="P197" s="43"/>
      <c r="Q197" s="43"/>
      <c r="R197" s="43"/>
      <c r="S197" s="43"/>
      <c r="T197" s="43"/>
      <c r="U197" s="43"/>
      <c r="V197" s="43"/>
      <c r="W197" s="43"/>
      <c r="X197" s="43"/>
      <c r="Y197" s="43"/>
      <c r="Z197" s="43"/>
      <c r="AA197" s="43"/>
      <c r="AB197" s="43"/>
      <c r="AC197" s="43"/>
      <c r="AD197" s="128"/>
    </row>
    <row r="198" spans="1:30" ht="13.5" customHeight="1">
      <c r="A198" s="178"/>
      <c r="B198" s="49" t="s">
        <v>177</v>
      </c>
      <c r="C198" s="111"/>
      <c r="D198" s="50" t="s">
        <v>5</v>
      </c>
      <c r="E198" s="50">
        <v>2017</v>
      </c>
      <c r="F198" s="50">
        <v>2018</v>
      </c>
      <c r="G198" s="50">
        <v>2019</v>
      </c>
      <c r="H198" s="50">
        <v>2020</v>
      </c>
      <c r="I198" s="38" t="s">
        <v>274</v>
      </c>
      <c r="J198" s="38">
        <v>2022</v>
      </c>
      <c r="K198" s="38">
        <v>2023</v>
      </c>
      <c r="L198" s="50" t="s">
        <v>282</v>
      </c>
      <c r="M198" s="216"/>
      <c r="N198" s="164"/>
      <c r="O198" s="164"/>
      <c r="P198" s="164"/>
      <c r="Q198" s="164"/>
      <c r="R198" s="164"/>
      <c r="S198" s="164"/>
      <c r="T198" s="164"/>
      <c r="U198" s="164"/>
      <c r="V198" s="164"/>
      <c r="W198" s="164"/>
      <c r="X198" s="164"/>
      <c r="Y198" s="164"/>
      <c r="Z198" s="164"/>
      <c r="AA198" s="164"/>
      <c r="AB198" s="164"/>
      <c r="AC198" s="164"/>
      <c r="AD198" s="164"/>
    </row>
    <row r="199" spans="1:30" ht="13.5" customHeight="1">
      <c r="A199" s="178"/>
      <c r="B199" s="214" t="s">
        <v>179</v>
      </c>
      <c r="C199" s="139" t="s">
        <v>18</v>
      </c>
      <c r="D199" s="146">
        <f t="shared" ref="D199:E199" si="24">SUM(D203:D208)</f>
        <v>0</v>
      </c>
      <c r="E199" s="146">
        <f t="shared" si="24"/>
        <v>13776</v>
      </c>
      <c r="F199" s="146">
        <v>53631.9</v>
      </c>
      <c r="G199" s="146">
        <v>122694.6</v>
      </c>
      <c r="H199" s="146">
        <v>281429.40000000002</v>
      </c>
      <c r="I199" s="146">
        <f t="shared" ref="I199:J199" si="25">SUM(I203:I208)</f>
        <v>530670</v>
      </c>
      <c r="J199" s="146">
        <f t="shared" si="25"/>
        <v>783774.6</v>
      </c>
      <c r="K199" s="146">
        <f>L199</f>
        <v>1319094</v>
      </c>
      <c r="L199" s="146">
        <f>SUM(L203:L208)</f>
        <v>1319094</v>
      </c>
      <c r="M199" s="216"/>
      <c r="N199" s="164"/>
      <c r="O199" s="164"/>
      <c r="P199" s="164"/>
      <c r="Q199" s="164"/>
      <c r="R199" s="164"/>
      <c r="S199" s="164"/>
      <c r="T199" s="164"/>
      <c r="U199" s="164"/>
      <c r="V199" s="164"/>
      <c r="W199" s="164"/>
      <c r="X199" s="164"/>
      <c r="Y199" s="164"/>
      <c r="Z199" s="164"/>
      <c r="AA199" s="164"/>
      <c r="AB199" s="164"/>
      <c r="AC199" s="164"/>
      <c r="AD199" s="164"/>
    </row>
    <row r="200" spans="1:30" ht="13.5" customHeight="1">
      <c r="A200" s="178"/>
      <c r="B200" s="178"/>
      <c r="C200" s="16" t="s">
        <v>28</v>
      </c>
      <c r="D200" s="57"/>
      <c r="E200" s="140" t="s">
        <v>180</v>
      </c>
      <c r="F200" s="147">
        <f>SUM(F203:F208)</f>
        <v>25782</v>
      </c>
      <c r="G200" s="22"/>
      <c r="H200" s="22"/>
      <c r="I200" s="22"/>
      <c r="J200" s="22"/>
      <c r="K200" s="22"/>
      <c r="L200" s="22"/>
      <c r="M200" s="216"/>
      <c r="N200" s="164"/>
      <c r="O200" s="164"/>
      <c r="P200" s="164"/>
      <c r="Q200" s="164"/>
      <c r="R200" s="164"/>
      <c r="S200" s="164"/>
      <c r="T200" s="164"/>
      <c r="U200" s="164"/>
      <c r="V200" s="164"/>
      <c r="W200" s="164"/>
      <c r="X200" s="164"/>
      <c r="Y200" s="164"/>
      <c r="Z200" s="164"/>
      <c r="AA200" s="164"/>
      <c r="AB200" s="164"/>
      <c r="AC200" s="164"/>
      <c r="AD200" s="164"/>
    </row>
    <row r="201" spans="1:30" ht="13.5" customHeight="1">
      <c r="A201" s="178"/>
      <c r="B201" s="178"/>
      <c r="C201" s="206" t="s">
        <v>32</v>
      </c>
      <c r="D201" s="207"/>
      <c r="E201" s="207"/>
      <c r="F201" s="207"/>
      <c r="G201" s="207"/>
      <c r="H201" s="207"/>
      <c r="I201" s="207"/>
      <c r="J201" s="207"/>
      <c r="K201" s="207"/>
      <c r="L201" s="208"/>
      <c r="M201" s="216"/>
      <c r="N201" s="164"/>
      <c r="O201" s="164"/>
      <c r="P201" s="164"/>
      <c r="Q201" s="164"/>
      <c r="R201" s="164"/>
      <c r="S201" s="164"/>
      <c r="T201" s="164"/>
      <c r="U201" s="164"/>
      <c r="V201" s="164"/>
      <c r="W201" s="164"/>
      <c r="X201" s="164"/>
      <c r="Y201" s="164"/>
      <c r="Z201" s="164"/>
      <c r="AA201" s="164"/>
      <c r="AB201" s="164"/>
      <c r="AC201" s="164"/>
      <c r="AD201" s="164"/>
    </row>
    <row r="202" spans="1:30" ht="13.5" customHeight="1">
      <c r="A202" s="178"/>
      <c r="B202" s="178"/>
      <c r="C202" s="209" t="s">
        <v>181</v>
      </c>
      <c r="D202" s="207"/>
      <c r="E202" s="207"/>
      <c r="F202" s="207"/>
      <c r="G202" s="207"/>
      <c r="H202" s="207"/>
      <c r="I202" s="207"/>
      <c r="J202" s="207"/>
      <c r="K202" s="207"/>
      <c r="L202" s="208"/>
      <c r="M202" s="216"/>
      <c r="N202" s="164"/>
      <c r="O202" s="164"/>
      <c r="P202" s="164"/>
      <c r="Q202" s="164"/>
      <c r="R202" s="164"/>
      <c r="S202" s="164"/>
      <c r="T202" s="164"/>
      <c r="U202" s="164"/>
      <c r="V202" s="164"/>
      <c r="W202" s="164"/>
      <c r="X202" s="164"/>
      <c r="Y202" s="164"/>
      <c r="Z202" s="164"/>
      <c r="AA202" s="164"/>
      <c r="AB202" s="164"/>
      <c r="AC202" s="164"/>
      <c r="AD202" s="164"/>
    </row>
    <row r="203" spans="1:30" ht="13.5" customHeight="1">
      <c r="A203" s="178"/>
      <c r="B203" s="124" t="s">
        <v>49</v>
      </c>
      <c r="C203" s="133"/>
      <c r="D203" s="148">
        <v>0</v>
      </c>
      <c r="E203" s="148">
        <v>0</v>
      </c>
      <c r="F203" s="148">
        <v>500</v>
      </c>
      <c r="G203" s="148">
        <f t="shared" ref="G203:J203" si="26">((G192*35)*12)*(G87/100)</f>
        <v>5376</v>
      </c>
      <c r="H203" s="148">
        <f t="shared" si="26"/>
        <v>26880</v>
      </c>
      <c r="I203" s="148">
        <f t="shared" si="26"/>
        <v>64512</v>
      </c>
      <c r="J203" s="148">
        <f t="shared" si="26"/>
        <v>129024</v>
      </c>
      <c r="K203" s="148">
        <f t="shared" ref="K203:K208" si="27">L203</f>
        <v>193536</v>
      </c>
      <c r="L203" s="148">
        <f t="shared" ref="L203:L208" si="28">((L192*35)*12)*(L87/100)</f>
        <v>193536</v>
      </c>
      <c r="M203" s="216"/>
      <c r="N203" s="43"/>
      <c r="O203" s="43"/>
      <c r="P203" s="43"/>
      <c r="Q203" s="43"/>
      <c r="R203" s="43"/>
      <c r="S203" s="43"/>
      <c r="T203" s="43"/>
      <c r="U203" s="43"/>
      <c r="V203" s="43"/>
      <c r="W203" s="43"/>
      <c r="X203" s="43"/>
      <c r="Y203" s="43"/>
      <c r="Z203" s="43"/>
      <c r="AA203" s="43"/>
      <c r="AB203" s="43"/>
      <c r="AC203" s="43"/>
      <c r="AD203" s="128"/>
    </row>
    <row r="204" spans="1:30" ht="13.5" customHeight="1">
      <c r="A204" s="178"/>
      <c r="B204" s="124" t="s">
        <v>50</v>
      </c>
      <c r="C204" s="133"/>
      <c r="D204" s="148">
        <v>0</v>
      </c>
      <c r="E204" s="148">
        <f>((E193*35)*12)*(E88/100)</f>
        <v>13776</v>
      </c>
      <c r="F204" s="149">
        <f>24782+0+500</f>
        <v>25282</v>
      </c>
      <c r="G204" s="148">
        <f t="shared" ref="G204:J204" si="29">((G193*35)*12)*(G88/100)</f>
        <v>80304</v>
      </c>
      <c r="H204" s="148">
        <f t="shared" si="29"/>
        <v>149184</v>
      </c>
      <c r="I204" s="148">
        <f t="shared" si="29"/>
        <v>177912</v>
      </c>
      <c r="J204" s="148">
        <f t="shared" si="29"/>
        <v>210168</v>
      </c>
      <c r="K204" s="148">
        <f t="shared" si="27"/>
        <v>242424</v>
      </c>
      <c r="L204" s="148">
        <f t="shared" si="28"/>
        <v>242424</v>
      </c>
      <c r="M204" s="216"/>
      <c r="N204" s="43"/>
      <c r="O204" s="43"/>
      <c r="P204" s="43"/>
      <c r="Q204" s="43"/>
      <c r="R204" s="43"/>
      <c r="S204" s="43"/>
      <c r="T204" s="43"/>
      <c r="U204" s="43"/>
      <c r="V204" s="43"/>
      <c r="W204" s="43"/>
      <c r="X204" s="43"/>
      <c r="Y204" s="43"/>
      <c r="Z204" s="43"/>
      <c r="AA204" s="43"/>
      <c r="AB204" s="43"/>
      <c r="AC204" s="43"/>
      <c r="AD204" s="128"/>
    </row>
    <row r="205" spans="1:30" ht="13.5" customHeight="1">
      <c r="A205" s="178"/>
      <c r="B205" s="124" t="s">
        <v>51</v>
      </c>
      <c r="C205" s="133"/>
      <c r="D205" s="148">
        <v>0</v>
      </c>
      <c r="E205" s="148">
        <f t="shared" ref="E205:E208" si="30">((E194*35)*12)*0.6</f>
        <v>0</v>
      </c>
      <c r="F205" s="150">
        <v>0</v>
      </c>
      <c r="G205" s="148">
        <f t="shared" ref="G205:J205" si="31">((G194*35)*12)*(G89/100)</f>
        <v>21583.800000000003</v>
      </c>
      <c r="H205" s="148">
        <f t="shared" si="31"/>
        <v>68447.400000000009</v>
      </c>
      <c r="I205" s="148">
        <f t="shared" si="31"/>
        <v>140590.79999999999</v>
      </c>
      <c r="J205" s="148">
        <f t="shared" si="31"/>
        <v>181673.1</v>
      </c>
      <c r="K205" s="148">
        <f t="shared" si="27"/>
        <v>222755.4</v>
      </c>
      <c r="L205" s="148">
        <f t="shared" si="28"/>
        <v>222755.4</v>
      </c>
      <c r="M205" s="216"/>
      <c r="N205" s="43"/>
      <c r="O205" s="43"/>
      <c r="P205" s="43"/>
      <c r="Q205" s="43"/>
      <c r="R205" s="43"/>
      <c r="S205" s="43"/>
      <c r="T205" s="43"/>
      <c r="U205" s="43"/>
      <c r="V205" s="43"/>
      <c r="W205" s="43"/>
      <c r="X205" s="43"/>
      <c r="Y205" s="43"/>
      <c r="Z205" s="43"/>
      <c r="AA205" s="43"/>
      <c r="AB205" s="43"/>
      <c r="AC205" s="43"/>
      <c r="AD205" s="128"/>
    </row>
    <row r="206" spans="1:30" ht="13.5" customHeight="1">
      <c r="A206" s="178"/>
      <c r="B206" s="124" t="s">
        <v>256</v>
      </c>
      <c r="C206" s="133"/>
      <c r="D206" s="148">
        <v>0</v>
      </c>
      <c r="E206" s="148">
        <f t="shared" si="30"/>
        <v>0</v>
      </c>
      <c r="F206" s="148">
        <f t="shared" ref="F206:J206" si="32">((F195*35)*12)*(F90/100)</f>
        <v>0</v>
      </c>
      <c r="G206" s="148">
        <f t="shared" si="32"/>
        <v>15426.6</v>
      </c>
      <c r="H206" s="148">
        <f t="shared" si="32"/>
        <v>23139.9</v>
      </c>
      <c r="I206" s="148">
        <f t="shared" si="32"/>
        <v>92559.599999999991</v>
      </c>
      <c r="J206" s="148">
        <f t="shared" si="32"/>
        <v>164808</v>
      </c>
      <c r="K206" s="148">
        <f t="shared" si="27"/>
        <v>237056.4</v>
      </c>
      <c r="L206" s="148">
        <f t="shared" si="28"/>
        <v>237056.4</v>
      </c>
      <c r="M206" s="216"/>
      <c r="N206" s="43"/>
      <c r="O206" s="43"/>
      <c r="P206" s="43"/>
      <c r="Q206" s="43"/>
      <c r="R206" s="43"/>
      <c r="S206" s="43"/>
      <c r="T206" s="43"/>
      <c r="U206" s="43"/>
      <c r="V206" s="43"/>
      <c r="W206" s="43"/>
      <c r="X206" s="43"/>
      <c r="Y206" s="43"/>
      <c r="Z206" s="43"/>
      <c r="AA206" s="43"/>
      <c r="AB206" s="43"/>
      <c r="AC206" s="43"/>
      <c r="AD206" s="128"/>
    </row>
    <row r="207" spans="1:30" ht="13.5" customHeight="1">
      <c r="A207" s="178"/>
      <c r="B207" s="124" t="s">
        <v>257</v>
      </c>
      <c r="C207" s="133"/>
      <c r="D207" s="148">
        <v>0</v>
      </c>
      <c r="E207" s="148">
        <f t="shared" si="30"/>
        <v>0</v>
      </c>
      <c r="F207" s="148">
        <f t="shared" ref="F207:J207" si="33">((F196*35)*12)*(F91/100)</f>
        <v>0</v>
      </c>
      <c r="G207" s="148">
        <f t="shared" si="33"/>
        <v>0</v>
      </c>
      <c r="H207" s="148">
        <f t="shared" si="33"/>
        <v>5509.5600000000013</v>
      </c>
      <c r="I207" s="148">
        <f t="shared" si="33"/>
        <v>22038.240000000005</v>
      </c>
      <c r="J207" s="148">
        <f t="shared" si="33"/>
        <v>39241.019999999997</v>
      </c>
      <c r="K207" s="148">
        <f t="shared" si="27"/>
        <v>169331.4</v>
      </c>
      <c r="L207" s="148">
        <f t="shared" si="28"/>
        <v>169331.4</v>
      </c>
      <c r="M207" s="216"/>
      <c r="N207" s="43"/>
      <c r="O207" s="43"/>
      <c r="P207" s="43"/>
      <c r="Q207" s="43"/>
      <c r="R207" s="43"/>
      <c r="S207" s="43"/>
      <c r="T207" s="43"/>
      <c r="U207" s="43"/>
      <c r="V207" s="43"/>
      <c r="W207" s="43"/>
      <c r="X207" s="43"/>
      <c r="Y207" s="43"/>
      <c r="Z207" s="43"/>
      <c r="AA207" s="43"/>
      <c r="AB207" s="43"/>
      <c r="AC207" s="43"/>
      <c r="AD207" s="128"/>
    </row>
    <row r="208" spans="1:30" ht="13.5" customHeight="1">
      <c r="A208" s="178"/>
      <c r="B208" s="124" t="s">
        <v>258</v>
      </c>
      <c r="C208" s="133"/>
      <c r="D208" s="148">
        <v>0</v>
      </c>
      <c r="E208" s="148">
        <f t="shared" si="30"/>
        <v>0</v>
      </c>
      <c r="F208" s="148">
        <f t="shared" ref="F208:J208" si="34">((F197*35)*12)*(F92/100)</f>
        <v>0</v>
      </c>
      <c r="G208" s="148">
        <f t="shared" si="34"/>
        <v>0</v>
      </c>
      <c r="H208" s="148">
        <f t="shared" si="34"/>
        <v>8264.340000000002</v>
      </c>
      <c r="I208" s="148">
        <f t="shared" si="34"/>
        <v>33057.360000000008</v>
      </c>
      <c r="J208" s="148">
        <f t="shared" si="34"/>
        <v>58860.48000000001</v>
      </c>
      <c r="K208" s="148">
        <f t="shared" si="27"/>
        <v>253990.8</v>
      </c>
      <c r="L208" s="148">
        <f t="shared" si="28"/>
        <v>253990.8</v>
      </c>
      <c r="M208" s="216"/>
      <c r="N208" s="43"/>
      <c r="O208" s="43"/>
      <c r="P208" s="43"/>
      <c r="Q208" s="43"/>
      <c r="R208" s="43"/>
      <c r="S208" s="43"/>
      <c r="T208" s="43"/>
      <c r="U208" s="43"/>
      <c r="V208" s="43"/>
      <c r="W208" s="43"/>
      <c r="X208" s="43"/>
      <c r="Y208" s="43"/>
      <c r="Z208" s="43"/>
      <c r="AA208" s="43"/>
      <c r="AB208" s="43"/>
      <c r="AC208" s="43"/>
      <c r="AD208" s="128"/>
    </row>
    <row r="209" spans="1:29" ht="13.5" customHeight="1">
      <c r="A209" s="178"/>
      <c r="B209" s="49" t="s">
        <v>182</v>
      </c>
      <c r="C209" s="111"/>
      <c r="D209" s="50" t="s">
        <v>5</v>
      </c>
      <c r="E209" s="50">
        <v>2017</v>
      </c>
      <c r="F209" s="50">
        <v>2018</v>
      </c>
      <c r="G209" s="38" t="s">
        <v>283</v>
      </c>
      <c r="H209" s="38">
        <v>2020</v>
      </c>
      <c r="I209" s="38" t="s">
        <v>284</v>
      </c>
      <c r="J209" s="38">
        <v>2022</v>
      </c>
      <c r="K209" s="38">
        <v>2023</v>
      </c>
      <c r="L209" s="38" t="s">
        <v>114</v>
      </c>
      <c r="M209" s="216"/>
      <c r="N209" s="164"/>
      <c r="O209" s="164"/>
      <c r="P209" s="164"/>
      <c r="Q209" s="164"/>
      <c r="R209" s="164"/>
      <c r="S209" s="164"/>
      <c r="T209" s="164"/>
      <c r="U209" s="164"/>
      <c r="V209" s="164"/>
      <c r="W209" s="164"/>
      <c r="X209" s="164"/>
      <c r="Y209" s="164"/>
      <c r="Z209" s="164"/>
      <c r="AA209" s="164"/>
      <c r="AB209" s="164"/>
      <c r="AC209" s="164"/>
    </row>
    <row r="210" spans="1:29" ht="13.5" customHeight="1">
      <c r="A210" s="61" t="s">
        <v>148</v>
      </c>
      <c r="B210" s="226" t="s">
        <v>184</v>
      </c>
      <c r="C210" s="69" t="s">
        <v>18</v>
      </c>
      <c r="D210" s="161" t="s">
        <v>183</v>
      </c>
      <c r="E210" s="161" t="s">
        <v>183</v>
      </c>
      <c r="F210" s="161" t="s">
        <v>183</v>
      </c>
      <c r="G210" s="113">
        <f>2+3+1</f>
        <v>6</v>
      </c>
      <c r="H210" s="113">
        <f t="shared" ref="H210:J210" si="35">SUM(H213:H218)</f>
        <v>8</v>
      </c>
      <c r="I210" s="113">
        <f t="shared" si="35"/>
        <v>9</v>
      </c>
      <c r="J210" s="113">
        <f t="shared" si="35"/>
        <v>9</v>
      </c>
      <c r="K210" s="113">
        <f>L210</f>
        <v>9</v>
      </c>
      <c r="L210" s="113">
        <f>SUM(L213:L218)</f>
        <v>9</v>
      </c>
      <c r="M210" s="216"/>
      <c r="N210" s="164"/>
      <c r="O210" s="164"/>
      <c r="P210" s="164"/>
      <c r="Q210" s="164"/>
      <c r="R210" s="164"/>
      <c r="S210" s="164"/>
      <c r="T210" s="164"/>
      <c r="U210" s="164"/>
      <c r="V210" s="164"/>
      <c r="W210" s="164"/>
      <c r="X210" s="164"/>
      <c r="Y210" s="164"/>
      <c r="Z210" s="164"/>
      <c r="AA210" s="164"/>
      <c r="AB210" s="164"/>
      <c r="AC210" s="164"/>
    </row>
    <row r="211" spans="1:29" ht="13.5" customHeight="1">
      <c r="A211" s="227">
        <v>25</v>
      </c>
      <c r="B211" s="223"/>
      <c r="C211" s="16" t="s">
        <v>28</v>
      </c>
      <c r="D211" s="20"/>
      <c r="E211" s="161" t="s">
        <v>183</v>
      </c>
      <c r="F211" s="161" t="s">
        <v>183</v>
      </c>
      <c r="G211" s="22"/>
      <c r="H211" s="22"/>
      <c r="I211" s="22"/>
      <c r="J211" s="22"/>
      <c r="K211" s="22"/>
      <c r="L211" s="22"/>
      <c r="M211" s="216"/>
      <c r="N211" s="164"/>
      <c r="O211" s="164"/>
      <c r="P211" s="164"/>
      <c r="Q211" s="164"/>
      <c r="R211" s="164"/>
      <c r="S211" s="164"/>
      <c r="T211" s="164"/>
      <c r="U211" s="164"/>
      <c r="V211" s="164"/>
      <c r="W211" s="164"/>
      <c r="X211" s="164"/>
      <c r="Y211" s="164"/>
      <c r="Z211" s="164"/>
      <c r="AA211" s="164"/>
      <c r="AB211" s="164"/>
      <c r="AC211" s="164"/>
    </row>
    <row r="212" spans="1:29" ht="13.5" customHeight="1">
      <c r="A212" s="178"/>
      <c r="B212" s="223"/>
      <c r="C212" s="206" t="s">
        <v>32</v>
      </c>
      <c r="D212" s="207"/>
      <c r="E212" s="207"/>
      <c r="F212" s="207"/>
      <c r="G212" s="207"/>
      <c r="H212" s="207"/>
      <c r="I212" s="207"/>
      <c r="J212" s="207"/>
      <c r="K212" s="207"/>
      <c r="L212" s="208"/>
      <c r="M212" s="216"/>
      <c r="N212" s="164"/>
      <c r="O212" s="164"/>
      <c r="P212" s="164"/>
      <c r="Q212" s="164"/>
      <c r="R212" s="164"/>
      <c r="S212" s="164"/>
      <c r="T212" s="164"/>
      <c r="U212" s="164"/>
      <c r="V212" s="164"/>
      <c r="W212" s="164"/>
      <c r="X212" s="164"/>
      <c r="Y212" s="164"/>
      <c r="Z212" s="164"/>
      <c r="AA212" s="164"/>
      <c r="AB212" s="164"/>
      <c r="AC212" s="164"/>
    </row>
    <row r="213" spans="1:29" ht="13.5" customHeight="1">
      <c r="A213" s="178"/>
      <c r="B213" s="124" t="s">
        <v>49</v>
      </c>
      <c r="C213" s="133"/>
      <c r="D213" s="126" t="s">
        <v>185</v>
      </c>
      <c r="E213" s="126" t="s">
        <v>185</v>
      </c>
      <c r="F213" s="126" t="s">
        <v>186</v>
      </c>
      <c r="G213" s="126" t="s">
        <v>285</v>
      </c>
      <c r="H213" s="126">
        <v>2</v>
      </c>
      <c r="I213" s="126">
        <v>2</v>
      </c>
      <c r="J213" s="126">
        <v>2</v>
      </c>
      <c r="K213" s="126">
        <f t="shared" ref="K213:K218" si="36">L213</f>
        <v>2</v>
      </c>
      <c r="L213" s="126">
        <v>2</v>
      </c>
      <c r="M213" s="216"/>
      <c r="N213" s="164"/>
      <c r="O213" s="164"/>
      <c r="P213" s="164"/>
      <c r="Q213" s="164"/>
      <c r="R213" s="164"/>
      <c r="S213" s="164"/>
      <c r="T213" s="164"/>
      <c r="U213" s="164"/>
      <c r="V213" s="164"/>
      <c r="W213" s="164"/>
      <c r="X213" s="164"/>
      <c r="Y213" s="164"/>
      <c r="Z213" s="164"/>
      <c r="AA213" s="164"/>
      <c r="AB213" s="164"/>
      <c r="AC213" s="164"/>
    </row>
    <row r="214" spans="1:29" ht="13.5" customHeight="1">
      <c r="A214" s="178"/>
      <c r="B214" s="124" t="s">
        <v>50</v>
      </c>
      <c r="C214" s="133"/>
      <c r="D214" s="126" t="s">
        <v>187</v>
      </c>
      <c r="E214" s="126" t="s">
        <v>187</v>
      </c>
      <c r="F214" s="126" t="s">
        <v>188</v>
      </c>
      <c r="G214" s="126" t="s">
        <v>189</v>
      </c>
      <c r="H214" s="126">
        <v>3</v>
      </c>
      <c r="I214" s="126">
        <v>3</v>
      </c>
      <c r="J214" s="126">
        <v>3</v>
      </c>
      <c r="K214" s="126">
        <f t="shared" si="36"/>
        <v>3</v>
      </c>
      <c r="L214" s="126">
        <v>3</v>
      </c>
      <c r="M214" s="216"/>
      <c r="N214" s="164"/>
      <c r="O214" s="164"/>
      <c r="P214" s="164"/>
      <c r="Q214" s="164"/>
      <c r="R214" s="164"/>
      <c r="S214" s="164"/>
      <c r="T214" s="164"/>
      <c r="U214" s="164"/>
      <c r="V214" s="164"/>
      <c r="W214" s="164"/>
      <c r="X214" s="164"/>
      <c r="Y214" s="164"/>
      <c r="Z214" s="164"/>
      <c r="AA214" s="164"/>
      <c r="AB214" s="164"/>
      <c r="AC214" s="164"/>
    </row>
    <row r="215" spans="1:29" ht="13.5" customHeight="1">
      <c r="A215" s="178"/>
      <c r="B215" s="124" t="s">
        <v>51</v>
      </c>
      <c r="C215" s="133"/>
      <c r="D215" s="126">
        <v>0</v>
      </c>
      <c r="E215" s="126">
        <v>0</v>
      </c>
      <c r="F215" s="126">
        <v>0</v>
      </c>
      <c r="G215" s="126">
        <v>1</v>
      </c>
      <c r="H215" s="126">
        <v>1</v>
      </c>
      <c r="I215" s="126">
        <v>1</v>
      </c>
      <c r="J215" s="126">
        <v>1</v>
      </c>
      <c r="K215" s="126">
        <f t="shared" si="36"/>
        <v>1</v>
      </c>
      <c r="L215" s="126">
        <v>1</v>
      </c>
      <c r="M215" s="216"/>
      <c r="N215" s="164"/>
      <c r="O215" s="164"/>
      <c r="P215" s="164"/>
      <c r="Q215" s="164"/>
      <c r="R215" s="164"/>
      <c r="S215" s="164"/>
      <c r="T215" s="164"/>
      <c r="U215" s="164"/>
      <c r="V215" s="164"/>
      <c r="W215" s="164"/>
      <c r="X215" s="164"/>
      <c r="Y215" s="164"/>
      <c r="Z215" s="164"/>
      <c r="AA215" s="164"/>
      <c r="AB215" s="164"/>
      <c r="AC215" s="164"/>
    </row>
    <row r="216" spans="1:29" ht="13.5" customHeight="1">
      <c r="A216" s="178"/>
      <c r="B216" s="124" t="s">
        <v>256</v>
      </c>
      <c r="C216" s="133"/>
      <c r="D216" s="126">
        <v>0</v>
      </c>
      <c r="E216" s="126">
        <v>0</v>
      </c>
      <c r="F216" s="126">
        <v>0</v>
      </c>
      <c r="G216" s="126">
        <v>0</v>
      </c>
      <c r="H216" s="126">
        <v>1</v>
      </c>
      <c r="I216" s="126">
        <v>1</v>
      </c>
      <c r="J216" s="126">
        <v>1</v>
      </c>
      <c r="K216" s="126">
        <f t="shared" si="36"/>
        <v>1</v>
      </c>
      <c r="L216" s="126">
        <v>1</v>
      </c>
      <c r="M216" s="216"/>
      <c r="N216" s="164"/>
      <c r="O216" s="164"/>
      <c r="P216" s="164"/>
      <c r="Q216" s="164"/>
      <c r="R216" s="164"/>
      <c r="S216" s="164"/>
      <c r="T216" s="164"/>
      <c r="U216" s="164"/>
      <c r="V216" s="164"/>
      <c r="W216" s="164"/>
      <c r="X216" s="164"/>
      <c r="Y216" s="164"/>
      <c r="Z216" s="164"/>
      <c r="AA216" s="164"/>
      <c r="AB216" s="164"/>
      <c r="AC216" s="164"/>
    </row>
    <row r="217" spans="1:29" ht="13.5" customHeight="1">
      <c r="A217" s="178"/>
      <c r="B217" s="124" t="s">
        <v>257</v>
      </c>
      <c r="C217" s="133"/>
      <c r="D217" s="126">
        <v>0</v>
      </c>
      <c r="E217" s="126">
        <v>0</v>
      </c>
      <c r="F217" s="126">
        <v>0</v>
      </c>
      <c r="G217" s="126">
        <v>0</v>
      </c>
      <c r="H217" s="126">
        <v>1</v>
      </c>
      <c r="I217" s="126">
        <v>1</v>
      </c>
      <c r="J217" s="126">
        <v>1</v>
      </c>
      <c r="K217" s="126">
        <f t="shared" si="36"/>
        <v>1</v>
      </c>
      <c r="L217" s="126">
        <v>1</v>
      </c>
      <c r="M217" s="216"/>
      <c r="N217" s="164"/>
      <c r="O217" s="164"/>
      <c r="P217" s="164"/>
      <c r="Q217" s="164"/>
      <c r="R217" s="164"/>
      <c r="S217" s="164"/>
      <c r="T217" s="164"/>
      <c r="U217" s="164"/>
      <c r="V217" s="164"/>
      <c r="W217" s="164"/>
      <c r="X217" s="164"/>
      <c r="Y217" s="164"/>
      <c r="Z217" s="164"/>
      <c r="AA217" s="164"/>
      <c r="AB217" s="164"/>
      <c r="AC217" s="164"/>
    </row>
    <row r="218" spans="1:29" ht="13.5" customHeight="1">
      <c r="A218" s="178"/>
      <c r="B218" s="124" t="s">
        <v>258</v>
      </c>
      <c r="C218" s="133"/>
      <c r="D218" s="126">
        <v>0</v>
      </c>
      <c r="E218" s="126">
        <v>0</v>
      </c>
      <c r="F218" s="126">
        <v>0</v>
      </c>
      <c r="G218" s="126">
        <v>0</v>
      </c>
      <c r="H218" s="126">
        <v>0</v>
      </c>
      <c r="I218" s="126">
        <v>1</v>
      </c>
      <c r="J218" s="126">
        <v>1</v>
      </c>
      <c r="K218" s="126">
        <f t="shared" si="36"/>
        <v>1</v>
      </c>
      <c r="L218" s="126">
        <v>1</v>
      </c>
      <c r="M218" s="216"/>
      <c r="N218" s="164"/>
      <c r="O218" s="164"/>
      <c r="P218" s="164"/>
      <c r="Q218" s="164"/>
      <c r="R218" s="164"/>
      <c r="S218" s="164"/>
      <c r="T218" s="164"/>
      <c r="U218" s="164"/>
      <c r="V218" s="164"/>
      <c r="W218" s="164"/>
      <c r="X218" s="164"/>
      <c r="Y218" s="164"/>
      <c r="Z218" s="164"/>
      <c r="AA218" s="164"/>
      <c r="AB218" s="164"/>
      <c r="AC218" s="164"/>
    </row>
    <row r="219" spans="1:29" ht="12.75" customHeight="1">
      <c r="A219" s="9"/>
      <c r="B219" s="9"/>
      <c r="C219" s="9"/>
      <c r="D219" s="9"/>
      <c r="E219" s="9"/>
      <c r="F219" s="9"/>
      <c r="G219" s="9"/>
      <c r="H219" s="9"/>
      <c r="I219" s="9"/>
      <c r="J219" s="9"/>
      <c r="K219" s="9"/>
      <c r="L219" s="9"/>
      <c r="M219" s="9"/>
      <c r="N219" s="164"/>
      <c r="O219" s="164"/>
      <c r="P219" s="164"/>
      <c r="Q219" s="164"/>
      <c r="R219" s="164"/>
      <c r="S219" s="164"/>
      <c r="T219" s="164"/>
      <c r="U219" s="164"/>
      <c r="V219" s="164"/>
      <c r="W219" s="164"/>
      <c r="X219" s="164"/>
      <c r="Y219" s="164"/>
      <c r="Z219" s="164"/>
      <c r="AA219" s="164"/>
      <c r="AB219" s="164"/>
      <c r="AC219" s="164"/>
    </row>
    <row r="220" spans="1:29" ht="12.75" customHeight="1">
      <c r="A220" s="9"/>
      <c r="B220" s="9"/>
      <c r="C220" s="9"/>
      <c r="D220" s="9"/>
      <c r="E220" s="9"/>
      <c r="F220" s="9"/>
      <c r="G220" s="9"/>
      <c r="H220" s="9"/>
      <c r="I220" s="9"/>
      <c r="J220" s="9"/>
      <c r="K220" s="9"/>
      <c r="L220" s="9"/>
      <c r="M220" s="9"/>
      <c r="N220" s="164"/>
      <c r="O220" s="164"/>
      <c r="P220" s="164"/>
      <c r="Q220" s="164"/>
      <c r="R220" s="164"/>
      <c r="S220" s="164"/>
      <c r="T220" s="164"/>
      <c r="U220" s="164"/>
      <c r="V220" s="164"/>
      <c r="W220" s="164"/>
      <c r="X220" s="164"/>
      <c r="Y220" s="164"/>
      <c r="Z220" s="164"/>
      <c r="AA220" s="164"/>
      <c r="AB220" s="164"/>
      <c r="AC220" s="164"/>
    </row>
    <row r="221" spans="1:29" ht="13.5" customHeight="1">
      <c r="A221" s="61" t="s">
        <v>190</v>
      </c>
      <c r="B221" s="49" t="s">
        <v>191</v>
      </c>
      <c r="C221" s="49"/>
      <c r="D221" s="38" t="s">
        <v>5</v>
      </c>
      <c r="E221" s="38">
        <v>2017</v>
      </c>
      <c r="F221" s="38" t="s">
        <v>276</v>
      </c>
      <c r="G221" s="38">
        <v>2019</v>
      </c>
      <c r="H221" s="38" t="s">
        <v>277</v>
      </c>
      <c r="I221" s="38">
        <v>2021</v>
      </c>
      <c r="J221" s="38">
        <v>2022</v>
      </c>
      <c r="K221" s="38">
        <v>2023</v>
      </c>
      <c r="L221" s="38" t="s">
        <v>114</v>
      </c>
      <c r="M221" s="123" t="s">
        <v>96</v>
      </c>
      <c r="N221" s="164"/>
      <c r="O221" s="164"/>
      <c r="P221" s="164"/>
      <c r="Q221" s="164"/>
      <c r="R221" s="164"/>
      <c r="S221" s="164"/>
      <c r="T221" s="164"/>
      <c r="U221" s="164"/>
      <c r="V221" s="164"/>
      <c r="W221" s="164"/>
      <c r="X221" s="164"/>
      <c r="Y221" s="164"/>
      <c r="Z221" s="164"/>
      <c r="AA221" s="164"/>
      <c r="AB221" s="164"/>
      <c r="AC221" s="164"/>
    </row>
    <row r="222" spans="1:29" ht="13.5" customHeight="1">
      <c r="A222" s="228" t="s">
        <v>198</v>
      </c>
      <c r="B222" s="214" t="s">
        <v>199</v>
      </c>
      <c r="C222" s="16" t="s">
        <v>18</v>
      </c>
      <c r="D222" s="113" t="s">
        <v>192</v>
      </c>
      <c r="E222" s="113" t="s">
        <v>193</v>
      </c>
      <c r="F222" s="113" t="s">
        <v>194</v>
      </c>
      <c r="G222" s="113" t="s">
        <v>195</v>
      </c>
      <c r="H222" s="113" t="s">
        <v>196</v>
      </c>
      <c r="I222" s="113" t="s">
        <v>197</v>
      </c>
      <c r="J222" s="113" t="s">
        <v>197</v>
      </c>
      <c r="K222" s="113" t="str">
        <f>L222</f>
        <v>6 completed in total</v>
      </c>
      <c r="L222" s="113" t="s">
        <v>197</v>
      </c>
      <c r="M222" s="217" t="s">
        <v>200</v>
      </c>
      <c r="N222" s="164"/>
      <c r="O222" s="164"/>
      <c r="P222" s="164"/>
      <c r="Q222" s="164"/>
      <c r="R222" s="164"/>
      <c r="S222" s="164"/>
      <c r="T222" s="164"/>
      <c r="U222" s="164"/>
      <c r="V222" s="164"/>
      <c r="W222" s="164"/>
      <c r="X222" s="164"/>
      <c r="Y222" s="164"/>
      <c r="Z222" s="164"/>
      <c r="AA222" s="164"/>
      <c r="AB222" s="164"/>
      <c r="AC222" s="164"/>
    </row>
    <row r="223" spans="1:29" ht="13.5" customHeight="1">
      <c r="A223" s="178"/>
      <c r="B223" s="178"/>
      <c r="C223" s="144" t="s">
        <v>28</v>
      </c>
      <c r="D223" s="20"/>
      <c r="E223" s="113" t="s">
        <v>201</v>
      </c>
      <c r="F223" s="113" t="s">
        <v>202</v>
      </c>
      <c r="G223" s="22"/>
      <c r="H223" s="22"/>
      <c r="I223" s="22"/>
      <c r="J223" s="22"/>
      <c r="K223" s="22"/>
      <c r="L223" s="22"/>
      <c r="M223" s="216"/>
      <c r="N223" s="164"/>
      <c r="O223" s="164"/>
      <c r="P223" s="164"/>
      <c r="Q223" s="164"/>
      <c r="R223" s="164"/>
      <c r="S223" s="164"/>
      <c r="T223" s="164"/>
      <c r="U223" s="164"/>
      <c r="V223" s="164"/>
      <c r="W223" s="164"/>
      <c r="X223" s="164"/>
      <c r="Y223" s="164"/>
      <c r="Z223" s="164"/>
      <c r="AA223" s="164"/>
      <c r="AB223" s="164"/>
      <c r="AC223" s="164"/>
    </row>
    <row r="224" spans="1:29" ht="13.5" customHeight="1">
      <c r="A224" s="178"/>
      <c r="B224" s="178"/>
      <c r="C224" s="206" t="s">
        <v>32</v>
      </c>
      <c r="D224" s="207"/>
      <c r="E224" s="207"/>
      <c r="F224" s="207"/>
      <c r="G224" s="207"/>
      <c r="H224" s="207"/>
      <c r="I224" s="207"/>
      <c r="J224" s="207"/>
      <c r="K224" s="207"/>
      <c r="L224" s="208"/>
      <c r="M224" s="216"/>
      <c r="N224" s="164"/>
      <c r="O224" s="164"/>
      <c r="P224" s="164"/>
      <c r="Q224" s="164"/>
      <c r="R224" s="164"/>
      <c r="S224" s="164"/>
      <c r="T224" s="164"/>
      <c r="U224" s="164"/>
      <c r="V224" s="164"/>
      <c r="W224" s="164"/>
      <c r="X224" s="164"/>
      <c r="Y224" s="164"/>
      <c r="Z224" s="164"/>
      <c r="AA224" s="164"/>
      <c r="AB224" s="164"/>
      <c r="AC224" s="164"/>
    </row>
    <row r="225" spans="1:30" ht="13.5" customHeight="1">
      <c r="A225" s="178"/>
      <c r="B225" s="178"/>
      <c r="C225" s="209"/>
      <c r="D225" s="207"/>
      <c r="E225" s="207"/>
      <c r="F225" s="207"/>
      <c r="G225" s="207"/>
      <c r="H225" s="207"/>
      <c r="I225" s="207"/>
      <c r="J225" s="207"/>
      <c r="K225" s="207"/>
      <c r="L225" s="208"/>
      <c r="M225" s="216"/>
      <c r="N225" s="164"/>
      <c r="O225" s="164"/>
      <c r="P225" s="164"/>
      <c r="Q225" s="164"/>
      <c r="R225" s="164"/>
      <c r="S225" s="164"/>
      <c r="T225" s="164"/>
      <c r="U225" s="164"/>
      <c r="V225" s="164"/>
      <c r="W225" s="164"/>
      <c r="X225" s="164"/>
      <c r="Y225" s="164"/>
      <c r="Z225" s="164"/>
      <c r="AA225" s="164"/>
      <c r="AB225" s="164"/>
      <c r="AC225" s="164"/>
      <c r="AD225" s="164"/>
    </row>
    <row r="226" spans="1:30" ht="13.5" customHeight="1">
      <c r="A226" s="178"/>
      <c r="B226" s="124" t="s">
        <v>49</v>
      </c>
      <c r="C226" s="133"/>
      <c r="D226" s="126">
        <v>0</v>
      </c>
      <c r="E226" s="126" t="s">
        <v>203</v>
      </c>
      <c r="F226" s="126" t="s">
        <v>203</v>
      </c>
      <c r="G226" s="126" t="s">
        <v>203</v>
      </c>
      <c r="H226" s="126" t="s">
        <v>203</v>
      </c>
      <c r="I226" s="126" t="s">
        <v>203</v>
      </c>
      <c r="J226" s="126" t="s">
        <v>203</v>
      </c>
      <c r="K226" s="126" t="str">
        <f t="shared" ref="K226:K231" si="37">L226</f>
        <v>Completed</v>
      </c>
      <c r="L226" s="126" t="s">
        <v>203</v>
      </c>
      <c r="M226" s="216"/>
      <c r="N226" s="43"/>
      <c r="O226" s="43"/>
      <c r="P226" s="43"/>
      <c r="Q226" s="43"/>
      <c r="R226" s="43"/>
      <c r="S226" s="43"/>
      <c r="T226" s="43"/>
      <c r="U226" s="43"/>
      <c r="V226" s="43"/>
      <c r="W226" s="43"/>
      <c r="X226" s="43"/>
      <c r="Y226" s="43"/>
      <c r="Z226" s="43"/>
      <c r="AA226" s="43"/>
      <c r="AB226" s="43"/>
      <c r="AC226" s="43"/>
      <c r="AD226" s="128"/>
    </row>
    <row r="227" spans="1:30" ht="13.5" customHeight="1">
      <c r="A227" s="178"/>
      <c r="B227" s="124" t="s">
        <v>50</v>
      </c>
      <c r="C227" s="133"/>
      <c r="D227" s="126" t="s">
        <v>203</v>
      </c>
      <c r="E227" s="126" t="s">
        <v>203</v>
      </c>
      <c r="F227" s="126" t="s">
        <v>203</v>
      </c>
      <c r="G227" s="126" t="s">
        <v>203</v>
      </c>
      <c r="H227" s="126" t="s">
        <v>203</v>
      </c>
      <c r="I227" s="126" t="s">
        <v>203</v>
      </c>
      <c r="J227" s="126" t="s">
        <v>203</v>
      </c>
      <c r="K227" s="126" t="str">
        <f t="shared" si="37"/>
        <v>Completed</v>
      </c>
      <c r="L227" s="126" t="s">
        <v>203</v>
      </c>
      <c r="M227" s="216"/>
      <c r="N227" s="43"/>
      <c r="O227" s="43"/>
      <c r="P227" s="43"/>
      <c r="Q227" s="43"/>
      <c r="R227" s="43"/>
      <c r="S227" s="43"/>
      <c r="T227" s="43"/>
      <c r="U227" s="43"/>
      <c r="V227" s="43"/>
      <c r="W227" s="43"/>
      <c r="X227" s="43"/>
      <c r="Y227" s="43"/>
      <c r="Z227" s="43"/>
      <c r="AA227" s="43"/>
      <c r="AB227" s="43"/>
      <c r="AC227" s="43"/>
      <c r="AD227" s="128"/>
    </row>
    <row r="228" spans="1:30" ht="13.5" customHeight="1">
      <c r="A228" s="178"/>
      <c r="B228" s="124" t="s">
        <v>51</v>
      </c>
      <c r="C228" s="133"/>
      <c r="D228" s="126">
        <v>0</v>
      </c>
      <c r="E228" s="126" t="s">
        <v>204</v>
      </c>
      <c r="F228" s="151" t="s">
        <v>203</v>
      </c>
      <c r="G228" s="126" t="s">
        <v>203</v>
      </c>
      <c r="H228" s="126" t="s">
        <v>203</v>
      </c>
      <c r="I228" s="126" t="s">
        <v>203</v>
      </c>
      <c r="J228" s="126" t="s">
        <v>203</v>
      </c>
      <c r="K228" s="126" t="str">
        <f t="shared" si="37"/>
        <v>Completed</v>
      </c>
      <c r="L228" s="126" t="s">
        <v>203</v>
      </c>
      <c r="M228" s="216"/>
      <c r="N228" s="43"/>
      <c r="O228" s="43"/>
      <c r="P228" s="43"/>
      <c r="Q228" s="43"/>
      <c r="R228" s="43"/>
      <c r="S228" s="43"/>
      <c r="T228" s="43"/>
      <c r="U228" s="43"/>
      <c r="V228" s="43"/>
      <c r="W228" s="43"/>
      <c r="X228" s="43"/>
      <c r="Y228" s="43"/>
      <c r="Z228" s="43"/>
      <c r="AA228" s="43"/>
      <c r="AB228" s="43"/>
      <c r="AC228" s="43"/>
      <c r="AD228" s="128"/>
    </row>
    <row r="229" spans="1:30" ht="13.5" customHeight="1">
      <c r="A229" s="178"/>
      <c r="B229" s="124" t="s">
        <v>256</v>
      </c>
      <c r="C229" s="133"/>
      <c r="D229" s="126">
        <v>0</v>
      </c>
      <c r="E229" s="126">
        <v>0</v>
      </c>
      <c r="F229" s="126" t="s">
        <v>204</v>
      </c>
      <c r="G229" s="126" t="s">
        <v>203</v>
      </c>
      <c r="H229" s="126" t="s">
        <v>203</v>
      </c>
      <c r="I229" s="126" t="s">
        <v>203</v>
      </c>
      <c r="J229" s="126" t="s">
        <v>203</v>
      </c>
      <c r="K229" s="126" t="str">
        <f t="shared" si="37"/>
        <v>Completed</v>
      </c>
      <c r="L229" s="126" t="s">
        <v>203</v>
      </c>
      <c r="M229" s="216"/>
      <c r="N229" s="43"/>
      <c r="O229" s="43"/>
      <c r="P229" s="43"/>
      <c r="Q229" s="43"/>
      <c r="R229" s="43"/>
      <c r="S229" s="43"/>
      <c r="T229" s="43"/>
      <c r="U229" s="43"/>
      <c r="V229" s="43"/>
      <c r="W229" s="43"/>
      <c r="X229" s="43"/>
      <c r="Y229" s="43"/>
      <c r="Z229" s="43"/>
      <c r="AA229" s="43"/>
      <c r="AB229" s="43"/>
      <c r="AC229" s="43"/>
      <c r="AD229" s="128"/>
    </row>
    <row r="230" spans="1:30" ht="13.5" customHeight="1">
      <c r="A230" s="178"/>
      <c r="B230" s="124" t="s">
        <v>257</v>
      </c>
      <c r="C230" s="133"/>
      <c r="D230" s="126">
        <v>0</v>
      </c>
      <c r="E230" s="126">
        <v>0</v>
      </c>
      <c r="F230" s="126">
        <v>0</v>
      </c>
      <c r="G230" s="126"/>
      <c r="H230" s="126" t="s">
        <v>203</v>
      </c>
      <c r="I230" s="126" t="s">
        <v>203</v>
      </c>
      <c r="J230" s="126" t="s">
        <v>203</v>
      </c>
      <c r="K230" s="126" t="str">
        <f t="shared" si="37"/>
        <v>Completed</v>
      </c>
      <c r="L230" s="126" t="s">
        <v>203</v>
      </c>
      <c r="M230" s="216"/>
      <c r="N230" s="43"/>
      <c r="O230" s="43"/>
      <c r="P230" s="43"/>
      <c r="Q230" s="43"/>
      <c r="R230" s="43"/>
      <c r="S230" s="43"/>
      <c r="T230" s="43"/>
      <c r="U230" s="43"/>
      <c r="V230" s="43"/>
      <c r="W230" s="43"/>
      <c r="X230" s="43"/>
      <c r="Y230" s="43"/>
      <c r="Z230" s="43"/>
      <c r="AA230" s="43"/>
      <c r="AB230" s="43"/>
      <c r="AC230" s="43"/>
      <c r="AD230" s="128"/>
    </row>
    <row r="231" spans="1:30" ht="13.5" customHeight="1">
      <c r="A231" s="178"/>
      <c r="B231" s="124" t="s">
        <v>258</v>
      </c>
      <c r="C231" s="133"/>
      <c r="D231" s="126">
        <v>0</v>
      </c>
      <c r="E231" s="126">
        <v>0</v>
      </c>
      <c r="F231" s="126">
        <v>0</v>
      </c>
      <c r="G231" s="126"/>
      <c r="H231" s="126">
        <v>0</v>
      </c>
      <c r="I231" s="126" t="s">
        <v>203</v>
      </c>
      <c r="J231" s="126" t="s">
        <v>203</v>
      </c>
      <c r="K231" s="126" t="str">
        <f t="shared" si="37"/>
        <v>Completed</v>
      </c>
      <c r="L231" s="126" t="s">
        <v>203</v>
      </c>
      <c r="M231" s="216"/>
      <c r="N231" s="43"/>
      <c r="O231" s="43"/>
      <c r="P231" s="43"/>
      <c r="Q231" s="43"/>
      <c r="R231" s="43"/>
      <c r="S231" s="43"/>
      <c r="T231" s="43"/>
      <c r="U231" s="43"/>
      <c r="V231" s="43"/>
      <c r="W231" s="43"/>
      <c r="X231" s="43"/>
      <c r="Y231" s="43"/>
      <c r="Z231" s="43"/>
      <c r="AA231" s="43"/>
      <c r="AB231" s="43"/>
      <c r="AC231" s="43"/>
      <c r="AD231" s="128"/>
    </row>
    <row r="232" spans="1:30" ht="13.5" customHeight="1">
      <c r="A232" s="178"/>
      <c r="B232" s="49" t="s">
        <v>205</v>
      </c>
      <c r="C232" s="111"/>
      <c r="D232" s="50" t="s">
        <v>5</v>
      </c>
      <c r="E232" s="50">
        <v>2017</v>
      </c>
      <c r="F232" s="50" t="s">
        <v>276</v>
      </c>
      <c r="G232" s="50">
        <v>2019</v>
      </c>
      <c r="H232" s="50" t="s">
        <v>277</v>
      </c>
      <c r="I232" s="50">
        <v>2021</v>
      </c>
      <c r="J232" s="50">
        <v>2022</v>
      </c>
      <c r="K232" s="50">
        <v>2023</v>
      </c>
      <c r="L232" s="129" t="s">
        <v>114</v>
      </c>
      <c r="M232" s="216"/>
      <c r="N232" s="164"/>
      <c r="O232" s="164"/>
      <c r="P232" s="164"/>
      <c r="Q232" s="164"/>
      <c r="R232" s="164"/>
      <c r="S232" s="164"/>
      <c r="T232" s="164"/>
      <c r="U232" s="164"/>
      <c r="V232" s="164"/>
      <c r="W232" s="164"/>
      <c r="X232" s="164"/>
      <c r="Y232" s="164"/>
      <c r="Z232" s="164"/>
      <c r="AA232" s="164"/>
      <c r="AB232" s="164"/>
      <c r="AC232" s="164"/>
      <c r="AD232" s="164"/>
    </row>
    <row r="233" spans="1:30" ht="13.5" customHeight="1">
      <c r="A233" s="178"/>
      <c r="B233" s="214" t="s">
        <v>209</v>
      </c>
      <c r="C233" s="139" t="s">
        <v>18</v>
      </c>
      <c r="D233" s="113" t="s">
        <v>206</v>
      </c>
      <c r="E233" s="113" t="s">
        <v>207</v>
      </c>
      <c r="F233" s="113">
        <f t="shared" ref="F233:G233" si="38">2+8+9</f>
        <v>19</v>
      </c>
      <c r="G233" s="113">
        <f t="shared" si="38"/>
        <v>19</v>
      </c>
      <c r="H233" s="113" t="s">
        <v>208</v>
      </c>
      <c r="I233" s="113" t="s">
        <v>208</v>
      </c>
      <c r="J233" s="113" t="s">
        <v>208</v>
      </c>
      <c r="K233" s="113" t="str">
        <f>L233</f>
        <v>19 to 33 plus Indo and SE Asia</v>
      </c>
      <c r="L233" s="113" t="s">
        <v>208</v>
      </c>
      <c r="M233" s="216"/>
      <c r="N233" s="164"/>
      <c r="O233" s="164"/>
      <c r="P233" s="164"/>
      <c r="Q233" s="164"/>
      <c r="R233" s="164"/>
      <c r="S233" s="164"/>
      <c r="T233" s="164"/>
      <c r="U233" s="164"/>
      <c r="V233" s="164"/>
      <c r="W233" s="164"/>
      <c r="X233" s="164"/>
      <c r="Y233" s="164"/>
      <c r="Z233" s="164"/>
      <c r="AA233" s="164"/>
      <c r="AB233" s="164"/>
      <c r="AC233" s="164"/>
      <c r="AD233" s="164"/>
    </row>
    <row r="234" spans="1:30" ht="13.5" customHeight="1">
      <c r="A234" s="178"/>
      <c r="B234" s="178"/>
      <c r="C234" s="16" t="s">
        <v>28</v>
      </c>
      <c r="D234" s="57"/>
      <c r="E234" s="113" t="s">
        <v>207</v>
      </c>
      <c r="F234" s="140">
        <v>19</v>
      </c>
      <c r="G234" s="22"/>
      <c r="H234" s="22"/>
      <c r="I234" s="22"/>
      <c r="J234" s="22"/>
      <c r="K234" s="22"/>
      <c r="L234" s="22"/>
      <c r="M234" s="216"/>
      <c r="N234" s="164"/>
      <c r="O234" s="164"/>
      <c r="P234" s="164"/>
      <c r="Q234" s="164"/>
      <c r="R234" s="164"/>
      <c r="S234" s="164"/>
      <c r="T234" s="164"/>
      <c r="U234" s="164"/>
      <c r="V234" s="164"/>
      <c r="W234" s="164"/>
      <c r="X234" s="164"/>
      <c r="Y234" s="164"/>
      <c r="Z234" s="164"/>
      <c r="AA234" s="164"/>
      <c r="AB234" s="164"/>
      <c r="AC234" s="164"/>
      <c r="AD234" s="164"/>
    </row>
    <row r="235" spans="1:30" ht="13.5" customHeight="1">
      <c r="A235" s="178"/>
      <c r="B235" s="178"/>
      <c r="C235" s="206" t="s">
        <v>32</v>
      </c>
      <c r="D235" s="207"/>
      <c r="E235" s="207"/>
      <c r="F235" s="207"/>
      <c r="G235" s="207"/>
      <c r="H235" s="207"/>
      <c r="I235" s="207"/>
      <c r="J235" s="207"/>
      <c r="K235" s="207"/>
      <c r="L235" s="208"/>
      <c r="M235" s="216"/>
      <c r="N235" s="164"/>
      <c r="O235" s="164"/>
      <c r="P235" s="164"/>
      <c r="Q235" s="164"/>
      <c r="R235" s="164"/>
      <c r="S235" s="164"/>
      <c r="T235" s="164"/>
      <c r="U235" s="164"/>
      <c r="V235" s="164"/>
      <c r="W235" s="164"/>
      <c r="X235" s="164"/>
      <c r="Y235" s="164"/>
      <c r="Z235" s="164"/>
      <c r="AA235" s="164"/>
      <c r="AB235" s="164"/>
      <c r="AC235" s="164"/>
      <c r="AD235" s="164"/>
    </row>
    <row r="236" spans="1:30" ht="13.5" customHeight="1">
      <c r="A236" s="178"/>
      <c r="B236" s="178"/>
      <c r="C236" s="209"/>
      <c r="D236" s="207"/>
      <c r="E236" s="207"/>
      <c r="F236" s="207"/>
      <c r="G236" s="207"/>
      <c r="H236" s="207"/>
      <c r="I236" s="207"/>
      <c r="J236" s="207"/>
      <c r="K236" s="207"/>
      <c r="L236" s="208"/>
      <c r="M236" s="216"/>
      <c r="N236" s="164"/>
      <c r="O236" s="164"/>
      <c r="P236" s="164"/>
      <c r="Q236" s="164"/>
      <c r="R236" s="164"/>
      <c r="S236" s="164"/>
      <c r="T236" s="164"/>
      <c r="U236" s="164"/>
      <c r="V236" s="164"/>
      <c r="W236" s="164"/>
      <c r="X236" s="164"/>
      <c r="Y236" s="164"/>
      <c r="Z236" s="164"/>
      <c r="AA236" s="164"/>
      <c r="AB236" s="164"/>
      <c r="AC236" s="164"/>
      <c r="AD236" s="164"/>
    </row>
    <row r="237" spans="1:30" ht="13.5" customHeight="1">
      <c r="A237" s="178"/>
      <c r="B237" s="124" t="s">
        <v>49</v>
      </c>
      <c r="C237" s="133"/>
      <c r="D237" s="126">
        <v>0</v>
      </c>
      <c r="E237" s="126" t="s">
        <v>211</v>
      </c>
      <c r="F237" s="126">
        <v>11</v>
      </c>
      <c r="G237" s="126">
        <v>2</v>
      </c>
      <c r="H237" s="126" t="s">
        <v>212</v>
      </c>
      <c r="I237" s="126" t="s">
        <v>212</v>
      </c>
      <c r="J237" s="126" t="s">
        <v>212</v>
      </c>
      <c r="K237" s="126" t="str">
        <f t="shared" ref="K237:K239" si="39">L237</f>
        <v>2; this could jump to 14 if we were to take on Mahefa Miarka CHWs after their program ends in 2019</v>
      </c>
      <c r="L237" s="126" t="s">
        <v>212</v>
      </c>
      <c r="M237" s="216"/>
      <c r="N237" s="43"/>
      <c r="O237" s="43"/>
      <c r="P237" s="43"/>
      <c r="Q237" s="43"/>
      <c r="R237" s="43"/>
      <c r="S237" s="43"/>
      <c r="T237" s="43"/>
      <c r="U237" s="43"/>
      <c r="V237" s="43"/>
      <c r="W237" s="43"/>
      <c r="X237" s="43"/>
      <c r="Y237" s="43"/>
      <c r="Z237" s="43"/>
      <c r="AA237" s="43"/>
      <c r="AB237" s="43"/>
      <c r="AC237" s="43"/>
      <c r="AD237" s="128"/>
    </row>
    <row r="238" spans="1:30" ht="13.5" customHeight="1">
      <c r="A238" s="178"/>
      <c r="B238" s="124" t="s">
        <v>50</v>
      </c>
      <c r="C238" s="133"/>
      <c r="D238" s="126">
        <v>8</v>
      </c>
      <c r="E238" s="126">
        <v>8</v>
      </c>
      <c r="F238" s="126">
        <v>8</v>
      </c>
      <c r="G238" s="126">
        <v>8</v>
      </c>
      <c r="H238" s="126">
        <v>8</v>
      </c>
      <c r="I238" s="126">
        <v>8</v>
      </c>
      <c r="J238" s="126">
        <v>8</v>
      </c>
      <c r="K238" s="126">
        <f t="shared" si="39"/>
        <v>8</v>
      </c>
      <c r="L238" s="126">
        <v>8</v>
      </c>
      <c r="M238" s="216"/>
      <c r="N238" s="43"/>
      <c r="O238" s="43"/>
      <c r="P238" s="43"/>
      <c r="Q238" s="43"/>
      <c r="R238" s="43"/>
      <c r="S238" s="43"/>
      <c r="T238" s="43"/>
      <c r="U238" s="43"/>
      <c r="V238" s="43"/>
      <c r="W238" s="43"/>
      <c r="X238" s="43"/>
      <c r="Y238" s="43"/>
      <c r="Z238" s="43"/>
      <c r="AA238" s="43"/>
      <c r="AB238" s="43"/>
      <c r="AC238" s="43"/>
      <c r="AD238" s="128"/>
    </row>
    <row r="239" spans="1:30" ht="13.5" customHeight="1">
      <c r="A239" s="178"/>
      <c r="B239" s="124" t="s">
        <v>51</v>
      </c>
      <c r="C239" s="133"/>
      <c r="D239" s="126">
        <v>0</v>
      </c>
      <c r="E239" s="126">
        <v>0</v>
      </c>
      <c r="F239" s="126" t="s">
        <v>213</v>
      </c>
      <c r="G239" s="126" t="s">
        <v>214</v>
      </c>
      <c r="H239" s="126" t="s">
        <v>214</v>
      </c>
      <c r="I239" s="126" t="s">
        <v>214</v>
      </c>
      <c r="J239" s="126" t="s">
        <v>214</v>
      </c>
      <c r="K239" s="126" t="str">
        <f t="shared" si="39"/>
        <v>9; assuming that each village involved in scoping report would support a community health worker</v>
      </c>
      <c r="L239" s="126" t="s">
        <v>214</v>
      </c>
      <c r="M239" s="216"/>
      <c r="N239" s="43"/>
      <c r="O239" s="43"/>
      <c r="P239" s="43"/>
      <c r="Q239" s="43"/>
      <c r="R239" s="43"/>
      <c r="S239" s="43"/>
      <c r="T239" s="43"/>
      <c r="U239" s="43"/>
      <c r="V239" s="43"/>
      <c r="W239" s="43"/>
      <c r="X239" s="43"/>
      <c r="Y239" s="43"/>
      <c r="Z239" s="43"/>
      <c r="AA239" s="43"/>
      <c r="AB239" s="43"/>
      <c r="AC239" s="43"/>
      <c r="AD239" s="128"/>
    </row>
    <row r="240" spans="1:30" ht="13.5" customHeight="1">
      <c r="A240" s="178"/>
      <c r="B240" s="124" t="s">
        <v>256</v>
      </c>
      <c r="C240" s="133"/>
      <c r="D240" s="126">
        <v>0</v>
      </c>
      <c r="E240" s="126">
        <v>0</v>
      </c>
      <c r="F240" s="126" t="s">
        <v>215</v>
      </c>
      <c r="G240" s="126" t="s">
        <v>216</v>
      </c>
      <c r="H240" s="126" t="s">
        <v>216</v>
      </c>
      <c r="I240" s="126" t="str">
        <f t="shared" ref="I240:K240" si="40">J240</f>
        <v>Community health worker or health service delivery point supported and providing access to health services in target communities as defined by needs assessment</v>
      </c>
      <c r="J240" s="126" t="str">
        <f t="shared" si="40"/>
        <v>Community health worker or health service delivery point supported and providing access to health services in target communities as defined by needs assessment</v>
      </c>
      <c r="K240" s="126" t="str">
        <f t="shared" si="40"/>
        <v>Community health worker or health service delivery point supported and providing access to health services in target communities as defined by needs assessment</v>
      </c>
      <c r="L240" s="126" t="s">
        <v>216</v>
      </c>
      <c r="M240" s="216"/>
      <c r="N240" s="43"/>
      <c r="O240" s="43"/>
      <c r="P240" s="43"/>
      <c r="Q240" s="43"/>
      <c r="R240" s="43"/>
      <c r="S240" s="43"/>
      <c r="T240" s="43"/>
      <c r="U240" s="43"/>
      <c r="V240" s="43"/>
      <c r="W240" s="43"/>
      <c r="X240" s="43"/>
      <c r="Y240" s="43"/>
      <c r="Z240" s="43"/>
      <c r="AA240" s="43"/>
      <c r="AB240" s="43"/>
      <c r="AC240" s="43"/>
      <c r="AD240" s="128"/>
    </row>
    <row r="241" spans="1:30" ht="13.5" customHeight="1">
      <c r="A241" s="178"/>
      <c r="B241" s="124" t="s">
        <v>257</v>
      </c>
      <c r="C241" s="133"/>
      <c r="D241" s="126">
        <v>0</v>
      </c>
      <c r="E241" s="126">
        <v>0</v>
      </c>
      <c r="F241" s="126">
        <v>0</v>
      </c>
      <c r="G241" s="126" t="s">
        <v>216</v>
      </c>
      <c r="H241" s="126" t="s">
        <v>216</v>
      </c>
      <c r="I241" s="126" t="str">
        <f t="shared" ref="I241:K241" si="41">J241</f>
        <v>Community health worker or health service delivery point supported and providing access to health services in target communities as defined by needs assessment</v>
      </c>
      <c r="J241" s="126" t="str">
        <f t="shared" si="41"/>
        <v>Community health worker or health service delivery point supported and providing access to health services in target communities as defined by needs assessment</v>
      </c>
      <c r="K241" s="126" t="str">
        <f t="shared" si="41"/>
        <v>Community health worker or health service delivery point supported and providing access to health services in target communities as defined by needs assessment</v>
      </c>
      <c r="L241" s="126" t="s">
        <v>216</v>
      </c>
      <c r="M241" s="216"/>
      <c r="N241" s="43"/>
      <c r="O241" s="43"/>
      <c r="P241" s="43"/>
      <c r="Q241" s="43"/>
      <c r="R241" s="43"/>
      <c r="S241" s="43"/>
      <c r="T241" s="43"/>
      <c r="U241" s="43"/>
      <c r="V241" s="43"/>
      <c r="W241" s="43"/>
      <c r="X241" s="43"/>
      <c r="Y241" s="43"/>
      <c r="Z241" s="43"/>
      <c r="AA241" s="43"/>
      <c r="AB241" s="43"/>
      <c r="AC241" s="43"/>
      <c r="AD241" s="128"/>
    </row>
    <row r="242" spans="1:30" ht="13.5" customHeight="1">
      <c r="A242" s="178"/>
      <c r="B242" s="124" t="s">
        <v>258</v>
      </c>
      <c r="C242" s="133"/>
      <c r="D242" s="126">
        <v>0</v>
      </c>
      <c r="E242" s="126">
        <v>0</v>
      </c>
      <c r="F242" s="126">
        <v>0</v>
      </c>
      <c r="G242" s="126">
        <v>0</v>
      </c>
      <c r="H242" s="126" t="s">
        <v>213</v>
      </c>
      <c r="I242" s="126" t="str">
        <f t="shared" ref="I242:K242" si="42">J242</f>
        <v>Community health worker or health service delivery point supported and providing access to health services in target communities as defined by needs assessment</v>
      </c>
      <c r="J242" s="126" t="str">
        <f t="shared" si="42"/>
        <v>Community health worker or health service delivery point supported and providing access to health services in target communities as defined by needs assessment</v>
      </c>
      <c r="K242" s="126" t="str">
        <f t="shared" si="42"/>
        <v>Community health worker or health service delivery point supported and providing access to health services in target communities as defined by needs assessment</v>
      </c>
      <c r="L242" s="126" t="s">
        <v>216</v>
      </c>
      <c r="M242" s="216"/>
      <c r="N242" s="43"/>
      <c r="O242" s="43"/>
      <c r="P242" s="43"/>
      <c r="Q242" s="43"/>
      <c r="R242" s="43"/>
      <c r="S242" s="43"/>
      <c r="T242" s="43"/>
      <c r="U242" s="43"/>
      <c r="V242" s="43"/>
      <c r="W242" s="43"/>
      <c r="X242" s="43"/>
      <c r="Y242" s="43"/>
      <c r="Z242" s="43"/>
      <c r="AA242" s="43"/>
      <c r="AB242" s="43"/>
      <c r="AC242" s="43"/>
      <c r="AD242" s="128"/>
    </row>
    <row r="243" spans="1:30" ht="13.5" customHeight="1">
      <c r="A243" s="178"/>
      <c r="B243" s="49" t="s">
        <v>217</v>
      </c>
      <c r="C243" s="111"/>
      <c r="D243" s="50" t="s">
        <v>5</v>
      </c>
      <c r="E243" s="50">
        <v>2017</v>
      </c>
      <c r="F243" s="50" t="s">
        <v>276</v>
      </c>
      <c r="G243" s="50">
        <v>2019</v>
      </c>
      <c r="H243" s="50" t="s">
        <v>277</v>
      </c>
      <c r="I243" s="50">
        <v>2021</v>
      </c>
      <c r="J243" s="50">
        <v>2022</v>
      </c>
      <c r="K243" s="50">
        <v>2023</v>
      </c>
      <c r="L243" s="129" t="s">
        <v>114</v>
      </c>
      <c r="M243" s="216"/>
      <c r="N243" s="164"/>
      <c r="O243" s="164"/>
      <c r="P243" s="164"/>
      <c r="Q243" s="164"/>
      <c r="R243" s="164"/>
      <c r="S243" s="164"/>
      <c r="T243" s="164"/>
      <c r="U243" s="164"/>
      <c r="V243" s="164"/>
      <c r="W243" s="164"/>
      <c r="X243" s="164"/>
      <c r="Y243" s="164"/>
      <c r="Z243" s="164"/>
      <c r="AA243" s="164"/>
      <c r="AB243" s="164"/>
      <c r="AC243" s="164"/>
      <c r="AD243" s="164"/>
    </row>
    <row r="244" spans="1:30" ht="13.5" customHeight="1">
      <c r="A244" s="61" t="s">
        <v>148</v>
      </c>
      <c r="B244" s="214" t="s">
        <v>221</v>
      </c>
      <c r="C244" s="69" t="s">
        <v>18</v>
      </c>
      <c r="D244" s="113" t="s">
        <v>222</v>
      </c>
      <c r="E244" s="113" t="s">
        <v>219</v>
      </c>
      <c r="F244" s="113" t="s">
        <v>223</v>
      </c>
      <c r="G244" s="113" t="s">
        <v>223</v>
      </c>
      <c r="H244" s="113" t="s">
        <v>223</v>
      </c>
      <c r="I244" s="113" t="s">
        <v>223</v>
      </c>
      <c r="J244" s="113" t="s">
        <v>223</v>
      </c>
      <c r="K244" s="113" t="str">
        <f>L244</f>
        <v xml:space="preserve">4 mobile outreach missions per year across 2 sites plus new sites. All targets dependent on resources of partner organizations. </v>
      </c>
      <c r="L244" s="113" t="s">
        <v>223</v>
      </c>
      <c r="M244" s="216"/>
      <c r="N244" s="164"/>
      <c r="O244" s="164"/>
      <c r="P244" s="164"/>
      <c r="Q244" s="164"/>
      <c r="R244" s="164"/>
      <c r="S244" s="164"/>
      <c r="T244" s="164"/>
      <c r="U244" s="164"/>
      <c r="V244" s="164"/>
      <c r="W244" s="164"/>
      <c r="X244" s="164"/>
      <c r="Y244" s="164"/>
      <c r="Z244" s="164"/>
      <c r="AA244" s="164"/>
      <c r="AB244" s="164"/>
      <c r="AC244" s="164"/>
      <c r="AD244" s="164"/>
    </row>
    <row r="245" spans="1:30" ht="13.5" customHeight="1">
      <c r="A245" s="227">
        <v>10</v>
      </c>
      <c r="B245" s="178"/>
      <c r="C245" s="16" t="s">
        <v>28</v>
      </c>
      <c r="D245" s="20"/>
      <c r="E245" s="113" t="s">
        <v>219</v>
      </c>
      <c r="F245" s="113" t="s">
        <v>224</v>
      </c>
      <c r="G245" s="22"/>
      <c r="H245" s="22"/>
      <c r="I245" s="22"/>
      <c r="J245" s="22"/>
      <c r="K245" s="22"/>
      <c r="L245" s="22"/>
      <c r="M245" s="216"/>
      <c r="N245" s="164"/>
      <c r="O245" s="164"/>
      <c r="P245" s="164"/>
      <c r="Q245" s="164"/>
      <c r="R245" s="164"/>
      <c r="S245" s="164"/>
      <c r="T245" s="164"/>
      <c r="U245" s="164"/>
      <c r="V245" s="164"/>
      <c r="W245" s="164"/>
      <c r="X245" s="164"/>
      <c r="Y245" s="164"/>
      <c r="Z245" s="164"/>
      <c r="AA245" s="164"/>
      <c r="AB245" s="164"/>
      <c r="AC245" s="164"/>
      <c r="AD245" s="164"/>
    </row>
    <row r="246" spans="1:30" ht="13.5" customHeight="1">
      <c r="A246" s="178"/>
      <c r="B246" s="178"/>
      <c r="C246" s="206" t="s">
        <v>32</v>
      </c>
      <c r="D246" s="207"/>
      <c r="E246" s="207"/>
      <c r="F246" s="207"/>
      <c r="G246" s="207"/>
      <c r="H246" s="207"/>
      <c r="I246" s="207"/>
      <c r="J246" s="207"/>
      <c r="K246" s="207"/>
      <c r="L246" s="208"/>
      <c r="M246" s="216"/>
      <c r="N246" s="164"/>
      <c r="O246" s="164"/>
      <c r="P246" s="164"/>
      <c r="Q246" s="164"/>
      <c r="R246" s="164"/>
      <c r="S246" s="164"/>
      <c r="T246" s="164"/>
      <c r="U246" s="164"/>
      <c r="V246" s="164"/>
      <c r="W246" s="164"/>
      <c r="X246" s="164"/>
      <c r="Y246" s="164"/>
      <c r="Z246" s="164"/>
      <c r="AA246" s="164"/>
      <c r="AB246" s="164"/>
      <c r="AC246" s="164"/>
      <c r="AD246" s="164"/>
    </row>
    <row r="247" spans="1:30" ht="28.5" customHeight="1">
      <c r="A247" s="178"/>
      <c r="B247" s="178"/>
      <c r="C247" s="209"/>
      <c r="D247" s="207"/>
      <c r="E247" s="207"/>
      <c r="F247" s="207"/>
      <c r="G247" s="207"/>
      <c r="H247" s="207"/>
      <c r="I247" s="207"/>
      <c r="J247" s="207"/>
      <c r="K247" s="207"/>
      <c r="L247" s="208"/>
      <c r="M247" s="216"/>
      <c r="N247" s="164"/>
      <c r="O247" s="164"/>
      <c r="P247" s="164"/>
      <c r="Q247" s="164"/>
      <c r="R247" s="164"/>
      <c r="S247" s="164"/>
      <c r="T247" s="164"/>
      <c r="U247" s="164"/>
      <c r="V247" s="164"/>
      <c r="W247" s="164"/>
      <c r="X247" s="164"/>
      <c r="Y247" s="164"/>
      <c r="Z247" s="164"/>
      <c r="AA247" s="164"/>
      <c r="AB247" s="164"/>
      <c r="AC247" s="164"/>
      <c r="AD247" s="164"/>
    </row>
    <row r="248" spans="1:30" ht="12.75" customHeight="1">
      <c r="A248" s="178"/>
      <c r="B248" s="124" t="s">
        <v>49</v>
      </c>
      <c r="C248" s="133"/>
      <c r="D248" s="126">
        <v>0</v>
      </c>
      <c r="E248" s="126">
        <v>0</v>
      </c>
      <c r="F248" s="126">
        <v>1</v>
      </c>
      <c r="G248" s="126">
        <v>2</v>
      </c>
      <c r="H248" s="126">
        <v>2</v>
      </c>
      <c r="I248" s="126">
        <v>2</v>
      </c>
      <c r="J248" s="126">
        <v>2</v>
      </c>
      <c r="K248" s="126">
        <f t="shared" ref="K248:K253" si="43">L248</f>
        <v>2</v>
      </c>
      <c r="L248" s="126">
        <v>2</v>
      </c>
      <c r="M248" s="9"/>
      <c r="N248" s="164"/>
      <c r="O248" s="164"/>
      <c r="P248" s="164"/>
      <c r="Q248" s="164"/>
      <c r="R248" s="164"/>
      <c r="S248" s="164"/>
      <c r="T248" s="164"/>
      <c r="U248" s="164"/>
      <c r="V248" s="164"/>
      <c r="W248" s="164"/>
      <c r="X248" s="164"/>
      <c r="Y248" s="164"/>
      <c r="Z248" s="164"/>
      <c r="AA248" s="164"/>
      <c r="AB248" s="164"/>
      <c r="AC248" s="164"/>
      <c r="AD248" s="164"/>
    </row>
    <row r="249" spans="1:30" ht="12.75" customHeight="1">
      <c r="A249" s="178"/>
      <c r="B249" s="124" t="s">
        <v>50</v>
      </c>
      <c r="C249" s="133"/>
      <c r="D249" s="126">
        <v>2</v>
      </c>
      <c r="E249" s="126">
        <v>2</v>
      </c>
      <c r="F249" s="126">
        <v>2</v>
      </c>
      <c r="G249" s="126">
        <v>2</v>
      </c>
      <c r="H249" s="126">
        <v>2</v>
      </c>
      <c r="I249" s="126">
        <v>2</v>
      </c>
      <c r="J249" s="126">
        <v>2</v>
      </c>
      <c r="K249" s="126">
        <f t="shared" si="43"/>
        <v>2</v>
      </c>
      <c r="L249" s="126">
        <v>2</v>
      </c>
      <c r="M249" s="9"/>
      <c r="N249" s="164"/>
      <c r="O249" s="164"/>
      <c r="P249" s="164"/>
      <c r="Q249" s="164"/>
      <c r="R249" s="164"/>
      <c r="S249" s="164"/>
      <c r="T249" s="164"/>
      <c r="U249" s="164"/>
      <c r="V249" s="164"/>
      <c r="W249" s="164"/>
      <c r="X249" s="164"/>
      <c r="Y249" s="164"/>
      <c r="Z249" s="164"/>
      <c r="AA249" s="164"/>
      <c r="AB249" s="164"/>
      <c r="AC249" s="164"/>
      <c r="AD249" s="164"/>
    </row>
    <row r="250" spans="1:30" ht="12.75" customHeight="1">
      <c r="A250" s="178"/>
      <c r="B250" s="124" t="s">
        <v>51</v>
      </c>
      <c r="C250" s="133"/>
      <c r="D250" s="126">
        <v>0</v>
      </c>
      <c r="E250" s="126">
        <v>0</v>
      </c>
      <c r="F250" s="126" t="s">
        <v>226</v>
      </c>
      <c r="G250" s="126" t="s">
        <v>227</v>
      </c>
      <c r="H250" s="126" t="s">
        <v>227</v>
      </c>
      <c r="I250" s="126" t="s">
        <v>227</v>
      </c>
      <c r="J250" s="126" t="s">
        <v>227</v>
      </c>
      <c r="K250" s="126" t="str">
        <f t="shared" si="43"/>
        <v>Outreach and programme plans coordinated as best as possible to maximize the number of mobile outreach missions that can be supported by partner reproductive health organizations</v>
      </c>
      <c r="L250" s="126" t="s">
        <v>227</v>
      </c>
      <c r="M250" s="9"/>
      <c r="N250" s="164"/>
      <c r="O250" s="164"/>
      <c r="P250" s="164"/>
      <c r="Q250" s="164"/>
      <c r="R250" s="164"/>
      <c r="S250" s="164"/>
      <c r="T250" s="164"/>
      <c r="U250" s="164"/>
      <c r="V250" s="164"/>
      <c r="W250" s="164"/>
      <c r="X250" s="164"/>
      <c r="Y250" s="164"/>
      <c r="Z250" s="164"/>
      <c r="AA250" s="164"/>
      <c r="AB250" s="164"/>
      <c r="AC250" s="164"/>
      <c r="AD250" s="164"/>
    </row>
    <row r="251" spans="1:30" ht="12.75" customHeight="1">
      <c r="A251" s="178"/>
      <c r="B251" s="124" t="s">
        <v>256</v>
      </c>
      <c r="C251" s="133"/>
      <c r="D251" s="126">
        <v>0</v>
      </c>
      <c r="E251" s="126">
        <v>0</v>
      </c>
      <c r="F251" s="126" t="s">
        <v>226</v>
      </c>
      <c r="G251" s="126" t="s">
        <v>227</v>
      </c>
      <c r="H251" s="126" t="s">
        <v>227</v>
      </c>
      <c r="I251" s="126" t="s">
        <v>227</v>
      </c>
      <c r="J251" s="126" t="s">
        <v>227</v>
      </c>
      <c r="K251" s="126" t="str">
        <f t="shared" si="43"/>
        <v>Outreach and programme plans coordinated as best as possible to maximize the number of mobile outreach missions that can be supported by partner reproductive health organizations</v>
      </c>
      <c r="L251" s="126" t="s">
        <v>227</v>
      </c>
      <c r="M251" s="9"/>
      <c r="N251" s="164"/>
      <c r="O251" s="164"/>
      <c r="P251" s="164"/>
      <c r="Q251" s="164"/>
      <c r="R251" s="164"/>
      <c r="S251" s="164"/>
      <c r="T251" s="164"/>
      <c r="U251" s="164"/>
      <c r="V251" s="164"/>
      <c r="W251" s="164"/>
      <c r="X251" s="164"/>
      <c r="Y251" s="164"/>
      <c r="Z251" s="164"/>
      <c r="AA251" s="164"/>
      <c r="AB251" s="164"/>
      <c r="AC251" s="164"/>
      <c r="AD251" s="164"/>
    </row>
    <row r="252" spans="1:30" ht="12.75" customHeight="1">
      <c r="A252" s="178"/>
      <c r="B252" s="124" t="s">
        <v>257</v>
      </c>
      <c r="C252" s="133"/>
      <c r="D252" s="126">
        <v>0</v>
      </c>
      <c r="E252" s="126">
        <v>0</v>
      </c>
      <c r="F252" s="126"/>
      <c r="G252" s="126" t="s">
        <v>227</v>
      </c>
      <c r="H252" s="126" t="s">
        <v>227</v>
      </c>
      <c r="I252" s="126" t="s">
        <v>227</v>
      </c>
      <c r="J252" s="126" t="s">
        <v>227</v>
      </c>
      <c r="K252" s="126" t="str">
        <f t="shared" si="43"/>
        <v>Outreach and programme plans coordinated as best as possible to maximize the number of mobile outreach missions that can be supported by partner reproductive health organizations</v>
      </c>
      <c r="L252" s="126" t="s">
        <v>227</v>
      </c>
      <c r="M252" s="9"/>
      <c r="N252" s="164"/>
      <c r="O252" s="164"/>
      <c r="P252" s="164"/>
      <c r="Q252" s="164"/>
      <c r="R252" s="164"/>
      <c r="S252" s="164"/>
      <c r="T252" s="164"/>
      <c r="U252" s="164"/>
      <c r="V252" s="164"/>
      <c r="W252" s="164"/>
      <c r="X252" s="164"/>
      <c r="Y252" s="164"/>
      <c r="Z252" s="164"/>
      <c r="AA252" s="164"/>
      <c r="AB252" s="164"/>
      <c r="AC252" s="164"/>
      <c r="AD252" s="164"/>
    </row>
    <row r="253" spans="1:30" ht="12.75" customHeight="1">
      <c r="A253" s="178"/>
      <c r="B253" s="124" t="s">
        <v>258</v>
      </c>
      <c r="C253" s="133"/>
      <c r="D253" s="126">
        <v>0</v>
      </c>
      <c r="E253" s="126">
        <v>0</v>
      </c>
      <c r="F253" s="126"/>
      <c r="G253" s="126" t="s">
        <v>227</v>
      </c>
      <c r="H253" s="126" t="s">
        <v>227</v>
      </c>
      <c r="I253" s="126" t="s">
        <v>227</v>
      </c>
      <c r="J253" s="126" t="s">
        <v>227</v>
      </c>
      <c r="K253" s="126" t="str">
        <f t="shared" si="43"/>
        <v>Outreach and programme plans coordinated as best as possible to maximize the number of mobile outreach missions that can be supported by partner reproductive health organizations</v>
      </c>
      <c r="L253" s="126" t="s">
        <v>227</v>
      </c>
      <c r="M253" s="9"/>
      <c r="N253" s="164"/>
      <c r="O253" s="164"/>
      <c r="P253" s="164"/>
      <c r="Q253" s="164"/>
      <c r="R253" s="164"/>
      <c r="S253" s="164"/>
      <c r="T253" s="164"/>
      <c r="U253" s="164"/>
      <c r="V253" s="164"/>
      <c r="W253" s="164"/>
      <c r="X253" s="164"/>
      <c r="Y253" s="164"/>
      <c r="Z253" s="164"/>
      <c r="AA253" s="164"/>
      <c r="AB253" s="164"/>
      <c r="AC253" s="164"/>
      <c r="AD253" s="164"/>
    </row>
    <row r="254" spans="1:30" ht="12.75" customHeight="1">
      <c r="A254" s="9"/>
      <c r="B254" s="9"/>
      <c r="C254" s="9"/>
      <c r="D254" s="9"/>
      <c r="E254" s="9"/>
      <c r="F254" s="9"/>
      <c r="G254" s="9"/>
      <c r="H254" s="9"/>
      <c r="I254" s="9"/>
      <c r="J254" s="9"/>
      <c r="K254" s="9"/>
      <c r="L254" s="9"/>
      <c r="M254" s="9"/>
      <c r="N254" s="164"/>
      <c r="O254" s="164"/>
      <c r="P254" s="164"/>
      <c r="Q254" s="164"/>
      <c r="R254" s="164"/>
      <c r="S254" s="164"/>
      <c r="T254" s="164"/>
      <c r="U254" s="164"/>
      <c r="V254" s="164"/>
      <c r="W254" s="164"/>
      <c r="X254" s="164"/>
      <c r="Y254" s="164"/>
      <c r="Z254" s="164"/>
      <c r="AA254" s="164"/>
      <c r="AB254" s="164"/>
      <c r="AC254" s="164"/>
      <c r="AD254" s="164"/>
    </row>
    <row r="255" spans="1:30" ht="12.75" customHeight="1">
      <c r="A255" s="9"/>
      <c r="B255" s="9"/>
      <c r="C255" s="9"/>
      <c r="D255" s="9"/>
      <c r="E255" s="9"/>
      <c r="F255" s="9"/>
      <c r="G255" s="9"/>
      <c r="H255" s="9"/>
      <c r="I255" s="9"/>
      <c r="J255" s="9"/>
      <c r="K255" s="9"/>
      <c r="L255" s="9"/>
      <c r="M255" s="9"/>
      <c r="N255" s="164"/>
      <c r="O255" s="164"/>
      <c r="P255" s="164"/>
      <c r="Q255" s="164"/>
      <c r="R255" s="164"/>
      <c r="S255" s="164"/>
      <c r="T255" s="164"/>
      <c r="U255" s="164"/>
      <c r="V255" s="164"/>
      <c r="W255" s="164"/>
      <c r="X255" s="164"/>
      <c r="Y255" s="164"/>
      <c r="Z255" s="164"/>
      <c r="AA255" s="164"/>
      <c r="AB255" s="164"/>
      <c r="AC255" s="164"/>
      <c r="AD255" s="164"/>
    </row>
    <row r="256" spans="1:30" ht="12.75" customHeight="1">
      <c r="A256" s="9"/>
      <c r="B256" s="9"/>
      <c r="C256" s="9"/>
      <c r="D256" s="9"/>
      <c r="E256" s="9"/>
      <c r="F256" s="9"/>
      <c r="G256" s="9"/>
      <c r="H256" s="9"/>
      <c r="I256" s="9"/>
      <c r="J256" s="9"/>
      <c r="K256" s="9"/>
      <c r="L256" s="9"/>
      <c r="M256" s="9"/>
      <c r="N256" s="164"/>
      <c r="O256" s="164"/>
      <c r="P256" s="164"/>
      <c r="Q256" s="164"/>
      <c r="R256" s="164"/>
      <c r="S256" s="164"/>
      <c r="T256" s="164"/>
      <c r="U256" s="164"/>
      <c r="V256" s="164"/>
      <c r="W256" s="164"/>
      <c r="X256" s="164"/>
      <c r="Y256" s="164"/>
      <c r="Z256" s="164"/>
      <c r="AA256" s="164"/>
      <c r="AB256" s="164"/>
      <c r="AC256" s="164"/>
      <c r="AD256" s="164"/>
    </row>
    <row r="257" spans="1:30" ht="13.5" customHeight="1">
      <c r="A257" s="61" t="s">
        <v>228</v>
      </c>
      <c r="B257" s="49" t="s">
        <v>229</v>
      </c>
      <c r="C257" s="49"/>
      <c r="D257" s="38" t="s">
        <v>5</v>
      </c>
      <c r="E257" s="38">
        <v>2017</v>
      </c>
      <c r="F257" s="38" t="s">
        <v>276</v>
      </c>
      <c r="G257" s="38">
        <v>2019</v>
      </c>
      <c r="H257" s="38" t="s">
        <v>277</v>
      </c>
      <c r="I257" s="38">
        <v>2021</v>
      </c>
      <c r="J257" s="38">
        <v>2022</v>
      </c>
      <c r="K257" s="38">
        <v>2023</v>
      </c>
      <c r="L257" s="38" t="s">
        <v>114</v>
      </c>
      <c r="M257" s="123" t="s">
        <v>96</v>
      </c>
      <c r="N257" s="164"/>
      <c r="O257" s="164"/>
      <c r="P257" s="164"/>
      <c r="Q257" s="164"/>
      <c r="R257" s="164"/>
      <c r="S257" s="164"/>
      <c r="T257" s="164"/>
      <c r="U257" s="164"/>
      <c r="V257" s="164"/>
      <c r="W257" s="164"/>
      <c r="X257" s="164"/>
      <c r="Y257" s="164"/>
      <c r="Z257" s="164"/>
      <c r="AA257" s="164"/>
      <c r="AB257" s="164"/>
      <c r="AC257" s="164"/>
      <c r="AD257" s="164"/>
    </row>
    <row r="258" spans="1:30" ht="13.5" customHeight="1">
      <c r="A258" s="228" t="s">
        <v>230</v>
      </c>
      <c r="B258" s="229" t="s">
        <v>231</v>
      </c>
      <c r="C258" s="16" t="s">
        <v>18</v>
      </c>
      <c r="D258" s="113">
        <f t="shared" ref="D258:E258" si="44">SUM(D262:D267)</f>
        <v>2</v>
      </c>
      <c r="E258" s="113">
        <f t="shared" si="44"/>
        <v>2</v>
      </c>
      <c r="F258" s="113">
        <v>3</v>
      </c>
      <c r="G258" s="113">
        <f t="shared" ref="G258:J258" si="45">SUM(G262:G267)</f>
        <v>3</v>
      </c>
      <c r="H258" s="113">
        <f t="shared" si="45"/>
        <v>5</v>
      </c>
      <c r="I258" s="113">
        <f t="shared" si="45"/>
        <v>5</v>
      </c>
      <c r="J258" s="113">
        <f t="shared" si="45"/>
        <v>5</v>
      </c>
      <c r="K258" s="164">
        <f>L258</f>
        <v>6</v>
      </c>
      <c r="L258" s="113">
        <f>SUM(L262:L267)</f>
        <v>6</v>
      </c>
      <c r="M258" s="217" t="s">
        <v>232</v>
      </c>
      <c r="N258" s="164"/>
      <c r="O258" s="164"/>
      <c r="P258" s="164"/>
      <c r="Q258" s="164"/>
      <c r="R258" s="164"/>
      <c r="S258" s="164"/>
      <c r="T258" s="164"/>
      <c r="U258" s="164"/>
      <c r="V258" s="164"/>
      <c r="W258" s="164"/>
      <c r="X258" s="164"/>
      <c r="Y258" s="164"/>
      <c r="Z258" s="164"/>
      <c r="AA258" s="164"/>
      <c r="AB258" s="164"/>
      <c r="AC258" s="164"/>
      <c r="AD258" s="164"/>
    </row>
    <row r="259" spans="1:30" ht="13.5" customHeight="1">
      <c r="A259" s="178"/>
      <c r="B259" s="178"/>
      <c r="C259" s="144" t="s">
        <v>28</v>
      </c>
      <c r="D259" s="20"/>
      <c r="E259" s="22" t="s">
        <v>233</v>
      </c>
      <c r="F259" s="22" t="s">
        <v>233</v>
      </c>
      <c r="G259" s="22"/>
      <c r="H259" s="22"/>
      <c r="I259" s="22"/>
      <c r="J259" s="22"/>
      <c r="K259" s="22"/>
      <c r="L259" s="22"/>
      <c r="M259" s="216"/>
      <c r="N259" s="164"/>
      <c r="O259" s="164"/>
      <c r="P259" s="164"/>
      <c r="Q259" s="164"/>
      <c r="R259" s="164"/>
      <c r="S259" s="164"/>
      <c r="T259" s="164"/>
      <c r="U259" s="164"/>
      <c r="V259" s="164"/>
      <c r="W259" s="164"/>
      <c r="X259" s="164"/>
      <c r="Y259" s="164"/>
      <c r="Z259" s="164"/>
      <c r="AA259" s="164"/>
      <c r="AB259" s="164"/>
      <c r="AC259" s="164"/>
      <c r="AD259" s="164"/>
    </row>
    <row r="260" spans="1:30" ht="13.5" customHeight="1">
      <c r="A260" s="178"/>
      <c r="B260" s="178"/>
      <c r="C260" s="206" t="s">
        <v>32</v>
      </c>
      <c r="D260" s="207"/>
      <c r="E260" s="207"/>
      <c r="F260" s="207"/>
      <c r="G260" s="207"/>
      <c r="H260" s="207"/>
      <c r="I260" s="207"/>
      <c r="J260" s="207"/>
      <c r="K260" s="207"/>
      <c r="L260" s="208"/>
      <c r="M260" s="216"/>
      <c r="N260" s="164"/>
      <c r="O260" s="164"/>
      <c r="P260" s="164"/>
      <c r="Q260" s="164"/>
      <c r="R260" s="164"/>
      <c r="S260" s="164"/>
      <c r="T260" s="164"/>
      <c r="U260" s="164"/>
      <c r="V260" s="164"/>
      <c r="W260" s="164"/>
      <c r="X260" s="164"/>
      <c r="Y260" s="164"/>
      <c r="Z260" s="164"/>
      <c r="AA260" s="164"/>
      <c r="AB260" s="164"/>
      <c r="AC260" s="164"/>
      <c r="AD260" s="164"/>
    </row>
    <row r="261" spans="1:30" ht="13.5" customHeight="1">
      <c r="A261" s="178"/>
      <c r="B261" s="178"/>
      <c r="C261" s="209"/>
      <c r="D261" s="207"/>
      <c r="E261" s="207"/>
      <c r="F261" s="207"/>
      <c r="G261" s="207"/>
      <c r="H261" s="207"/>
      <c r="I261" s="207"/>
      <c r="J261" s="207"/>
      <c r="K261" s="207"/>
      <c r="L261" s="208"/>
      <c r="M261" s="216"/>
      <c r="N261" s="164"/>
      <c r="O261" s="164"/>
      <c r="P261" s="164"/>
      <c r="Q261" s="164"/>
      <c r="R261" s="164"/>
      <c r="S261" s="164"/>
      <c r="T261" s="164"/>
      <c r="U261" s="164"/>
      <c r="V261" s="164"/>
      <c r="W261" s="164"/>
      <c r="X261" s="164"/>
      <c r="Y261" s="164"/>
      <c r="Z261" s="164"/>
      <c r="AA261" s="164"/>
      <c r="AB261" s="164"/>
      <c r="AC261" s="164"/>
      <c r="AD261" s="164"/>
    </row>
    <row r="262" spans="1:30" ht="13.5" customHeight="1">
      <c r="A262" s="178"/>
      <c r="B262" s="124" t="s">
        <v>49</v>
      </c>
      <c r="C262" s="133"/>
      <c r="D262" s="126">
        <v>1</v>
      </c>
      <c r="E262" s="126">
        <v>1</v>
      </c>
      <c r="F262" s="133">
        <v>1</v>
      </c>
      <c r="G262" s="133">
        <v>1</v>
      </c>
      <c r="H262" s="133">
        <v>1</v>
      </c>
      <c r="I262" s="133">
        <v>1</v>
      </c>
      <c r="J262" s="133">
        <v>1</v>
      </c>
      <c r="K262" s="133">
        <f t="shared" ref="K262:K267" si="46">L262</f>
        <v>1</v>
      </c>
      <c r="L262" s="133">
        <v>1</v>
      </c>
      <c r="M262" s="216"/>
      <c r="N262" s="43"/>
      <c r="O262" s="43"/>
      <c r="P262" s="43"/>
      <c r="Q262" s="43"/>
      <c r="R262" s="43"/>
      <c r="S262" s="43"/>
      <c r="T262" s="43"/>
      <c r="U262" s="43"/>
      <c r="V262" s="43"/>
      <c r="W262" s="43"/>
      <c r="X262" s="43"/>
      <c r="Y262" s="43"/>
      <c r="Z262" s="43"/>
      <c r="AA262" s="43"/>
      <c r="AB262" s="43"/>
      <c r="AC262" s="43"/>
      <c r="AD262" s="128"/>
    </row>
    <row r="263" spans="1:30" ht="13.5" customHeight="1">
      <c r="A263" s="178"/>
      <c r="B263" s="124" t="s">
        <v>50</v>
      </c>
      <c r="C263" s="133"/>
      <c r="D263" s="126">
        <v>1</v>
      </c>
      <c r="E263" s="126">
        <v>1</v>
      </c>
      <c r="F263" s="133">
        <v>1</v>
      </c>
      <c r="G263" s="133">
        <v>1</v>
      </c>
      <c r="H263" s="133">
        <v>1</v>
      </c>
      <c r="I263" s="133">
        <v>1</v>
      </c>
      <c r="J263" s="133">
        <v>1</v>
      </c>
      <c r="K263" s="133">
        <f t="shared" si="46"/>
        <v>1</v>
      </c>
      <c r="L263" s="133">
        <v>1</v>
      </c>
      <c r="M263" s="216"/>
      <c r="N263" s="43"/>
      <c r="O263" s="43"/>
      <c r="P263" s="43"/>
      <c r="Q263" s="43"/>
      <c r="R263" s="43"/>
      <c r="S263" s="43"/>
      <c r="T263" s="43"/>
      <c r="U263" s="43"/>
      <c r="V263" s="43"/>
      <c r="W263" s="43"/>
      <c r="X263" s="43"/>
      <c r="Y263" s="43"/>
      <c r="Z263" s="43"/>
      <c r="AA263" s="43"/>
      <c r="AB263" s="43"/>
      <c r="AC263" s="43"/>
      <c r="AD263" s="128"/>
    </row>
    <row r="264" spans="1:30" ht="13.5" customHeight="1">
      <c r="A264" s="178"/>
      <c r="B264" s="124" t="s">
        <v>51</v>
      </c>
      <c r="C264" s="133"/>
      <c r="D264" s="126">
        <v>0</v>
      </c>
      <c r="E264" s="126">
        <v>0</v>
      </c>
      <c r="F264" s="133">
        <v>0</v>
      </c>
      <c r="G264" s="133">
        <v>1</v>
      </c>
      <c r="H264" s="133">
        <v>1</v>
      </c>
      <c r="I264" s="133">
        <v>1</v>
      </c>
      <c r="J264" s="133">
        <v>1</v>
      </c>
      <c r="K264" s="133">
        <f t="shared" si="46"/>
        <v>1</v>
      </c>
      <c r="L264" s="133">
        <v>1</v>
      </c>
      <c r="M264" s="216"/>
      <c r="N264" s="43"/>
      <c r="O264" s="43"/>
      <c r="P264" s="43"/>
      <c r="Q264" s="43"/>
      <c r="R264" s="43"/>
      <c r="S264" s="43"/>
      <c r="T264" s="43"/>
      <c r="U264" s="43"/>
      <c r="V264" s="43"/>
      <c r="W264" s="43"/>
      <c r="X264" s="43"/>
      <c r="Y264" s="43"/>
      <c r="Z264" s="43"/>
      <c r="AA264" s="43"/>
      <c r="AB264" s="43"/>
      <c r="AC264" s="43"/>
      <c r="AD264" s="128"/>
    </row>
    <row r="265" spans="1:30" ht="13.5" customHeight="1">
      <c r="A265" s="178"/>
      <c r="B265" s="124" t="s">
        <v>256</v>
      </c>
      <c r="C265" s="133"/>
      <c r="D265" s="126">
        <v>0</v>
      </c>
      <c r="E265" s="126">
        <v>0</v>
      </c>
      <c r="F265" s="133">
        <v>0</v>
      </c>
      <c r="G265" s="133">
        <v>0</v>
      </c>
      <c r="H265" s="133">
        <v>1</v>
      </c>
      <c r="I265" s="133">
        <v>1</v>
      </c>
      <c r="J265" s="133">
        <v>1</v>
      </c>
      <c r="K265" s="133">
        <f t="shared" si="46"/>
        <v>1</v>
      </c>
      <c r="L265" s="133">
        <v>1</v>
      </c>
      <c r="M265" s="216"/>
      <c r="N265" s="43"/>
      <c r="O265" s="43"/>
      <c r="P265" s="43"/>
      <c r="Q265" s="43"/>
      <c r="R265" s="43"/>
      <c r="S265" s="43"/>
      <c r="T265" s="43"/>
      <c r="U265" s="43"/>
      <c r="V265" s="43"/>
      <c r="W265" s="43"/>
      <c r="X265" s="43"/>
      <c r="Y265" s="43"/>
      <c r="Z265" s="43"/>
      <c r="AA265" s="43"/>
      <c r="AB265" s="43"/>
      <c r="AC265" s="43"/>
      <c r="AD265" s="128"/>
    </row>
    <row r="266" spans="1:30" ht="13.5" customHeight="1">
      <c r="A266" s="178"/>
      <c r="B266" s="124" t="s">
        <v>257</v>
      </c>
      <c r="C266" s="133"/>
      <c r="D266" s="126">
        <v>0</v>
      </c>
      <c r="E266" s="126">
        <v>0</v>
      </c>
      <c r="F266" s="133">
        <v>0</v>
      </c>
      <c r="G266" s="133">
        <v>0</v>
      </c>
      <c r="H266" s="133">
        <v>1</v>
      </c>
      <c r="I266" s="133">
        <v>1</v>
      </c>
      <c r="J266" s="133">
        <v>1</v>
      </c>
      <c r="K266" s="133">
        <f t="shared" si="46"/>
        <v>1</v>
      </c>
      <c r="L266" s="133">
        <v>1</v>
      </c>
      <c r="M266" s="216"/>
      <c r="N266" s="43"/>
      <c r="O266" s="43"/>
      <c r="P266" s="43"/>
      <c r="Q266" s="43"/>
      <c r="R266" s="43"/>
      <c r="S266" s="43"/>
      <c r="T266" s="43"/>
      <c r="U266" s="43"/>
      <c r="V266" s="43"/>
      <c r="W266" s="43"/>
      <c r="X266" s="43"/>
      <c r="Y266" s="43"/>
      <c r="Z266" s="43"/>
      <c r="AA266" s="43"/>
      <c r="AB266" s="43"/>
      <c r="AC266" s="43"/>
      <c r="AD266" s="128"/>
    </row>
    <row r="267" spans="1:30" ht="13.5" customHeight="1">
      <c r="A267" s="178"/>
      <c r="B267" s="124" t="s">
        <v>258</v>
      </c>
      <c r="C267" s="133"/>
      <c r="D267" s="126">
        <v>0</v>
      </c>
      <c r="E267" s="126">
        <v>0</v>
      </c>
      <c r="F267" s="133">
        <v>0</v>
      </c>
      <c r="G267" s="133">
        <v>0</v>
      </c>
      <c r="H267" s="133">
        <v>0</v>
      </c>
      <c r="I267" s="133">
        <v>0</v>
      </c>
      <c r="J267" s="133">
        <v>0</v>
      </c>
      <c r="K267" s="133">
        <f t="shared" si="46"/>
        <v>1</v>
      </c>
      <c r="L267" s="133">
        <v>1</v>
      </c>
      <c r="M267" s="216"/>
      <c r="N267" s="43"/>
      <c r="O267" s="43"/>
      <c r="P267" s="43"/>
      <c r="Q267" s="43"/>
      <c r="R267" s="43"/>
      <c r="S267" s="43"/>
      <c r="T267" s="43"/>
      <c r="U267" s="43"/>
      <c r="V267" s="43"/>
      <c r="W267" s="43"/>
      <c r="X267" s="43"/>
      <c r="Y267" s="43"/>
      <c r="Z267" s="43"/>
      <c r="AA267" s="43"/>
      <c r="AB267" s="43"/>
      <c r="AC267" s="43"/>
      <c r="AD267" s="128"/>
    </row>
    <row r="268" spans="1:30" ht="13.5" customHeight="1">
      <c r="A268" s="178"/>
      <c r="B268" s="49" t="s">
        <v>235</v>
      </c>
      <c r="C268" s="111"/>
      <c r="D268" s="50" t="s">
        <v>5</v>
      </c>
      <c r="E268" s="50">
        <v>2017</v>
      </c>
      <c r="F268" s="50" t="s">
        <v>276</v>
      </c>
      <c r="G268" s="50">
        <v>2019</v>
      </c>
      <c r="H268" s="50" t="s">
        <v>277</v>
      </c>
      <c r="I268" s="38">
        <v>2021</v>
      </c>
      <c r="J268" s="38">
        <v>2022</v>
      </c>
      <c r="K268" s="38">
        <v>2023</v>
      </c>
      <c r="L268" s="129" t="s">
        <v>114</v>
      </c>
      <c r="M268" s="216"/>
      <c r="N268" s="164"/>
      <c r="O268" s="164"/>
      <c r="P268" s="164"/>
      <c r="Q268" s="164"/>
      <c r="R268" s="164"/>
      <c r="S268" s="164"/>
      <c r="T268" s="164"/>
      <c r="U268" s="164"/>
      <c r="V268" s="164"/>
      <c r="W268" s="164"/>
      <c r="X268" s="164"/>
      <c r="Y268" s="164"/>
      <c r="Z268" s="164"/>
      <c r="AA268" s="164"/>
      <c r="AB268" s="164"/>
      <c r="AC268" s="164"/>
      <c r="AD268" s="164"/>
    </row>
    <row r="269" spans="1:30" ht="13.5" customHeight="1">
      <c r="A269" s="178"/>
      <c r="B269" s="229" t="s">
        <v>236</v>
      </c>
      <c r="C269" s="139" t="s">
        <v>18</v>
      </c>
      <c r="D269" s="113">
        <f t="shared" ref="D269:J269" si="47">SUM(D273:D278)</f>
        <v>0</v>
      </c>
      <c r="E269" s="113">
        <f t="shared" si="47"/>
        <v>1</v>
      </c>
      <c r="F269" s="113">
        <f t="shared" si="47"/>
        <v>2</v>
      </c>
      <c r="G269" s="113">
        <f t="shared" si="47"/>
        <v>2</v>
      </c>
      <c r="H269" s="113">
        <f t="shared" si="47"/>
        <v>5</v>
      </c>
      <c r="I269" s="113">
        <f t="shared" si="47"/>
        <v>5</v>
      </c>
      <c r="J269" s="113">
        <f t="shared" si="47"/>
        <v>5</v>
      </c>
      <c r="K269" s="113">
        <f>L269</f>
        <v>6</v>
      </c>
      <c r="L269" s="113">
        <f>SUM(L273:L278)</f>
        <v>6</v>
      </c>
      <c r="M269" s="216"/>
      <c r="N269" s="164"/>
      <c r="O269" s="164"/>
      <c r="P269" s="164"/>
      <c r="Q269" s="164"/>
      <c r="R269" s="164"/>
      <c r="S269" s="164"/>
      <c r="T269" s="164"/>
      <c r="U269" s="164"/>
      <c r="V269" s="164"/>
      <c r="W269" s="164"/>
      <c r="X269" s="164"/>
      <c r="Y269" s="164"/>
      <c r="Z269" s="164"/>
      <c r="AA269" s="164"/>
      <c r="AB269" s="164"/>
      <c r="AC269" s="164"/>
      <c r="AD269" s="164"/>
    </row>
    <row r="270" spans="1:30" ht="13.5" customHeight="1">
      <c r="A270" s="178"/>
      <c r="B270" s="178"/>
      <c r="C270" s="16" t="s">
        <v>28</v>
      </c>
      <c r="D270" s="57"/>
      <c r="E270" s="140" t="s">
        <v>237</v>
      </c>
      <c r="F270" s="140" t="s">
        <v>238</v>
      </c>
      <c r="G270" s="22"/>
      <c r="H270" s="22"/>
      <c r="I270" s="22"/>
      <c r="J270" s="22"/>
      <c r="K270" s="22"/>
      <c r="L270" s="22"/>
      <c r="M270" s="216"/>
      <c r="N270" s="164"/>
      <c r="O270" s="164"/>
      <c r="P270" s="164"/>
      <c r="Q270" s="164"/>
      <c r="R270" s="164"/>
      <c r="S270" s="164"/>
      <c r="T270" s="164"/>
      <c r="U270" s="164"/>
      <c r="V270" s="164"/>
      <c r="W270" s="164"/>
      <c r="X270" s="164"/>
      <c r="Y270" s="164"/>
      <c r="Z270" s="164"/>
      <c r="AA270" s="164"/>
      <c r="AB270" s="164"/>
      <c r="AC270" s="164"/>
      <c r="AD270" s="164"/>
    </row>
    <row r="271" spans="1:30" ht="13.5" customHeight="1">
      <c r="A271" s="178"/>
      <c r="B271" s="178"/>
      <c r="C271" s="206" t="s">
        <v>32</v>
      </c>
      <c r="D271" s="207"/>
      <c r="E271" s="207"/>
      <c r="F271" s="207"/>
      <c r="G271" s="207"/>
      <c r="H271" s="207"/>
      <c r="I271" s="207"/>
      <c r="J271" s="207"/>
      <c r="K271" s="207"/>
      <c r="L271" s="208"/>
      <c r="M271" s="216"/>
      <c r="N271" s="164"/>
      <c r="O271" s="164"/>
      <c r="P271" s="164"/>
      <c r="Q271" s="164"/>
      <c r="R271" s="164"/>
      <c r="S271" s="164"/>
      <c r="T271" s="164"/>
      <c r="U271" s="164"/>
      <c r="V271" s="164"/>
      <c r="W271" s="164"/>
      <c r="X271" s="164"/>
      <c r="Y271" s="164"/>
      <c r="Z271" s="164"/>
      <c r="AA271" s="164"/>
      <c r="AB271" s="164"/>
      <c r="AC271" s="164"/>
      <c r="AD271" s="164"/>
    </row>
    <row r="272" spans="1:30" ht="13.5" customHeight="1">
      <c r="A272" s="178"/>
      <c r="B272" s="178"/>
      <c r="C272" s="209"/>
      <c r="D272" s="207"/>
      <c r="E272" s="207"/>
      <c r="F272" s="207"/>
      <c r="G272" s="207"/>
      <c r="H272" s="207"/>
      <c r="I272" s="207"/>
      <c r="J272" s="207"/>
      <c r="K272" s="207"/>
      <c r="L272" s="208"/>
      <c r="M272" s="216"/>
      <c r="N272" s="164"/>
      <c r="O272" s="164"/>
      <c r="P272" s="164"/>
      <c r="Q272" s="164"/>
      <c r="R272" s="164"/>
      <c r="S272" s="164"/>
      <c r="T272" s="164"/>
      <c r="U272" s="164"/>
      <c r="V272" s="164"/>
      <c r="W272" s="164"/>
      <c r="X272" s="164"/>
      <c r="Y272" s="164"/>
      <c r="Z272" s="164"/>
      <c r="AA272" s="164"/>
      <c r="AB272" s="164"/>
      <c r="AC272" s="164"/>
      <c r="AD272" s="164"/>
    </row>
    <row r="273" spans="1:30" ht="13.5" customHeight="1">
      <c r="A273" s="178"/>
      <c r="B273" s="124" t="s">
        <v>49</v>
      </c>
      <c r="C273" s="133"/>
      <c r="D273" s="133">
        <v>0</v>
      </c>
      <c r="E273" s="133">
        <v>0</v>
      </c>
      <c r="F273" s="133">
        <v>1</v>
      </c>
      <c r="G273" s="133">
        <v>1</v>
      </c>
      <c r="H273" s="133">
        <v>1</v>
      </c>
      <c r="I273" s="133">
        <v>1</v>
      </c>
      <c r="J273" s="133">
        <v>1</v>
      </c>
      <c r="K273" s="133">
        <f t="shared" ref="K273:K278" si="48">L273</f>
        <v>1</v>
      </c>
      <c r="L273" s="133">
        <v>1</v>
      </c>
      <c r="M273" s="216"/>
      <c r="N273" s="43"/>
      <c r="O273" s="43"/>
      <c r="P273" s="43"/>
      <c r="Q273" s="43"/>
      <c r="R273" s="43"/>
      <c r="S273" s="43"/>
      <c r="T273" s="43"/>
      <c r="U273" s="43"/>
      <c r="V273" s="43"/>
      <c r="W273" s="43"/>
      <c r="X273" s="43"/>
      <c r="Y273" s="43"/>
      <c r="Z273" s="43"/>
      <c r="AA273" s="43"/>
      <c r="AB273" s="43"/>
      <c r="AC273" s="43"/>
      <c r="AD273" s="128"/>
    </row>
    <row r="274" spans="1:30" ht="13.5" customHeight="1">
      <c r="A274" s="178"/>
      <c r="B274" s="124" t="s">
        <v>50</v>
      </c>
      <c r="C274" s="133"/>
      <c r="D274" s="133">
        <v>0</v>
      </c>
      <c r="E274" s="133">
        <v>1</v>
      </c>
      <c r="F274" s="133">
        <v>1</v>
      </c>
      <c r="G274" s="133">
        <v>1</v>
      </c>
      <c r="H274" s="133">
        <v>1</v>
      </c>
      <c r="I274" s="133">
        <v>1</v>
      </c>
      <c r="J274" s="133">
        <v>1</v>
      </c>
      <c r="K274" s="133">
        <f t="shared" si="48"/>
        <v>1</v>
      </c>
      <c r="L274" s="133">
        <v>1</v>
      </c>
      <c r="M274" s="216"/>
      <c r="N274" s="43"/>
      <c r="O274" s="43"/>
      <c r="P274" s="43"/>
      <c r="Q274" s="43"/>
      <c r="R274" s="43"/>
      <c r="S274" s="43"/>
      <c r="T274" s="43"/>
      <c r="U274" s="43"/>
      <c r="V274" s="43"/>
      <c r="W274" s="43"/>
      <c r="X274" s="43"/>
      <c r="Y274" s="43"/>
      <c r="Z274" s="43"/>
      <c r="AA274" s="43"/>
      <c r="AB274" s="43"/>
      <c r="AC274" s="43"/>
      <c r="AD274" s="128"/>
    </row>
    <row r="275" spans="1:30" ht="13.5" customHeight="1">
      <c r="A275" s="178"/>
      <c r="B275" s="124" t="s">
        <v>51</v>
      </c>
      <c r="C275" s="133"/>
      <c r="D275" s="133">
        <v>0</v>
      </c>
      <c r="E275" s="133">
        <v>0</v>
      </c>
      <c r="F275" s="133">
        <v>0</v>
      </c>
      <c r="G275" s="133">
        <v>0</v>
      </c>
      <c r="H275" s="133">
        <v>1</v>
      </c>
      <c r="I275" s="133">
        <v>1</v>
      </c>
      <c r="J275" s="133">
        <v>1</v>
      </c>
      <c r="K275" s="133">
        <f t="shared" si="48"/>
        <v>1</v>
      </c>
      <c r="L275" s="133">
        <v>1</v>
      </c>
      <c r="M275" s="216"/>
      <c r="N275" s="43"/>
      <c r="O275" s="43"/>
      <c r="P275" s="43"/>
      <c r="Q275" s="43"/>
      <c r="R275" s="43"/>
      <c r="S275" s="43"/>
      <c r="T275" s="43"/>
      <c r="U275" s="43"/>
      <c r="V275" s="43"/>
      <c r="W275" s="43"/>
      <c r="X275" s="43"/>
      <c r="Y275" s="43"/>
      <c r="Z275" s="43"/>
      <c r="AA275" s="43"/>
      <c r="AB275" s="43"/>
      <c r="AC275" s="43"/>
      <c r="AD275" s="128"/>
    </row>
    <row r="276" spans="1:30" ht="13.5" customHeight="1">
      <c r="A276" s="178"/>
      <c r="B276" s="124" t="s">
        <v>256</v>
      </c>
      <c r="C276" s="133"/>
      <c r="D276" s="133">
        <v>0</v>
      </c>
      <c r="E276" s="133">
        <v>0</v>
      </c>
      <c r="F276" s="133">
        <v>0</v>
      </c>
      <c r="G276" s="133">
        <v>0</v>
      </c>
      <c r="H276" s="133">
        <v>1</v>
      </c>
      <c r="I276" s="133">
        <v>1</v>
      </c>
      <c r="J276" s="133">
        <v>1</v>
      </c>
      <c r="K276" s="133">
        <f t="shared" si="48"/>
        <v>1</v>
      </c>
      <c r="L276" s="133">
        <v>1</v>
      </c>
      <c r="M276" s="216"/>
      <c r="N276" s="43"/>
      <c r="O276" s="43"/>
      <c r="P276" s="43"/>
      <c r="Q276" s="43"/>
      <c r="R276" s="43"/>
      <c r="S276" s="43"/>
      <c r="T276" s="43"/>
      <c r="U276" s="43"/>
      <c r="V276" s="43"/>
      <c r="W276" s="43"/>
      <c r="X276" s="43"/>
      <c r="Y276" s="43"/>
      <c r="Z276" s="43"/>
      <c r="AA276" s="43"/>
      <c r="AB276" s="43"/>
      <c r="AC276" s="43"/>
      <c r="AD276" s="128"/>
    </row>
    <row r="277" spans="1:30" ht="13.5" customHeight="1">
      <c r="A277" s="178"/>
      <c r="B277" s="124" t="s">
        <v>257</v>
      </c>
      <c r="C277" s="133"/>
      <c r="D277" s="133">
        <v>0</v>
      </c>
      <c r="E277" s="133">
        <v>0</v>
      </c>
      <c r="F277" s="133">
        <v>0</v>
      </c>
      <c r="G277" s="133">
        <v>0</v>
      </c>
      <c r="H277" s="133">
        <v>1</v>
      </c>
      <c r="I277" s="133">
        <v>1</v>
      </c>
      <c r="J277" s="133">
        <v>1</v>
      </c>
      <c r="K277" s="133">
        <f t="shared" si="48"/>
        <v>1</v>
      </c>
      <c r="L277" s="133">
        <v>1</v>
      </c>
      <c r="M277" s="216"/>
      <c r="N277" s="43"/>
      <c r="O277" s="43"/>
      <c r="P277" s="43"/>
      <c r="Q277" s="43"/>
      <c r="R277" s="43"/>
      <c r="S277" s="43"/>
      <c r="T277" s="43"/>
      <c r="U277" s="43"/>
      <c r="V277" s="43"/>
      <c r="W277" s="43"/>
      <c r="X277" s="43"/>
      <c r="Y277" s="43"/>
      <c r="Z277" s="43"/>
      <c r="AA277" s="43"/>
      <c r="AB277" s="43"/>
      <c r="AC277" s="43"/>
      <c r="AD277" s="128"/>
    </row>
    <row r="278" spans="1:30" ht="13.5" customHeight="1">
      <c r="A278" s="178"/>
      <c r="B278" s="124" t="s">
        <v>258</v>
      </c>
      <c r="C278" s="133"/>
      <c r="D278" s="133">
        <v>0</v>
      </c>
      <c r="E278" s="133">
        <v>0</v>
      </c>
      <c r="F278" s="133">
        <v>0</v>
      </c>
      <c r="G278" s="133">
        <v>0</v>
      </c>
      <c r="H278" s="133">
        <v>0</v>
      </c>
      <c r="I278" s="133">
        <v>0</v>
      </c>
      <c r="J278" s="133">
        <v>0</v>
      </c>
      <c r="K278" s="133">
        <f t="shared" si="48"/>
        <v>1</v>
      </c>
      <c r="L278" s="133">
        <v>1</v>
      </c>
      <c r="M278" s="216"/>
      <c r="N278" s="43"/>
      <c r="O278" s="43"/>
      <c r="P278" s="43"/>
      <c r="Q278" s="43"/>
      <c r="R278" s="43"/>
      <c r="S278" s="43"/>
      <c r="T278" s="43"/>
      <c r="U278" s="43"/>
      <c r="V278" s="43"/>
      <c r="W278" s="43"/>
      <c r="X278" s="43"/>
      <c r="Y278" s="43"/>
      <c r="Z278" s="43"/>
      <c r="AA278" s="43"/>
      <c r="AB278" s="43"/>
      <c r="AC278" s="43"/>
      <c r="AD278" s="128"/>
    </row>
    <row r="279" spans="1:30" ht="13.5" customHeight="1">
      <c r="A279" s="178"/>
      <c r="B279" s="49" t="s">
        <v>239</v>
      </c>
      <c r="C279" s="111"/>
      <c r="D279" s="50" t="s">
        <v>5</v>
      </c>
      <c r="E279" s="50">
        <v>2017</v>
      </c>
      <c r="F279" s="50" t="s">
        <v>276</v>
      </c>
      <c r="G279" s="50">
        <v>2019</v>
      </c>
      <c r="H279" s="50" t="s">
        <v>277</v>
      </c>
      <c r="I279" s="38">
        <v>2021</v>
      </c>
      <c r="J279" s="38">
        <v>2022</v>
      </c>
      <c r="K279" s="38">
        <v>2023</v>
      </c>
      <c r="L279" s="129" t="s">
        <v>114</v>
      </c>
      <c r="M279" s="216"/>
      <c r="N279" s="43"/>
      <c r="O279" s="43"/>
      <c r="P279" s="43"/>
      <c r="Q279" s="43"/>
      <c r="R279" s="43"/>
      <c r="S279" s="43"/>
      <c r="T279" s="43"/>
      <c r="U279" s="43"/>
      <c r="V279" s="43"/>
      <c r="W279" s="43"/>
      <c r="X279" s="43"/>
      <c r="Y279" s="43"/>
      <c r="Z279" s="43"/>
      <c r="AA279" s="43"/>
      <c r="AB279" s="43"/>
      <c r="AC279" s="43"/>
      <c r="AD279" s="128"/>
    </row>
    <row r="280" spans="1:30" ht="13.5" customHeight="1">
      <c r="A280" s="178"/>
      <c r="B280" s="229" t="s">
        <v>240</v>
      </c>
      <c r="C280" s="139" t="s">
        <v>18</v>
      </c>
      <c r="D280" s="113">
        <f t="shared" ref="D280:J280" si="49">SUM(D284:D289)</f>
        <v>1</v>
      </c>
      <c r="E280" s="113">
        <f t="shared" si="49"/>
        <v>1</v>
      </c>
      <c r="F280" s="113">
        <f t="shared" si="49"/>
        <v>2</v>
      </c>
      <c r="G280" s="113">
        <f t="shared" si="49"/>
        <v>2</v>
      </c>
      <c r="H280" s="113">
        <f t="shared" si="49"/>
        <v>3</v>
      </c>
      <c r="I280" s="113">
        <f t="shared" si="49"/>
        <v>3</v>
      </c>
      <c r="J280" s="113">
        <f t="shared" si="49"/>
        <v>4</v>
      </c>
      <c r="K280" s="164">
        <f>L280</f>
        <v>6</v>
      </c>
      <c r="L280" s="113">
        <f>SUM(L284:L289)</f>
        <v>6</v>
      </c>
      <c r="M280" s="216"/>
      <c r="N280" s="43"/>
      <c r="O280" s="43"/>
      <c r="P280" s="43"/>
      <c r="Q280" s="43"/>
      <c r="R280" s="43"/>
      <c r="S280" s="43"/>
      <c r="T280" s="43"/>
      <c r="U280" s="43"/>
      <c r="V280" s="43"/>
      <c r="W280" s="43"/>
      <c r="X280" s="43"/>
      <c r="Y280" s="43"/>
      <c r="Z280" s="43"/>
      <c r="AA280" s="43"/>
      <c r="AB280" s="43"/>
      <c r="AC280" s="43"/>
      <c r="AD280" s="128"/>
    </row>
    <row r="281" spans="1:30" ht="13.5" customHeight="1">
      <c r="A281" s="178"/>
      <c r="B281" s="178"/>
      <c r="C281" s="16" t="s">
        <v>28</v>
      </c>
      <c r="D281" s="57"/>
      <c r="E281" s="140" t="s">
        <v>241</v>
      </c>
      <c r="F281" s="140" t="s">
        <v>242</v>
      </c>
      <c r="G281" s="22"/>
      <c r="H281" s="22"/>
      <c r="I281" s="22"/>
      <c r="J281" s="22"/>
      <c r="K281" s="22"/>
      <c r="L281" s="22"/>
      <c r="M281" s="216"/>
      <c r="N281" s="43"/>
      <c r="O281" s="43"/>
      <c r="P281" s="43"/>
      <c r="Q281" s="43"/>
      <c r="R281" s="43"/>
      <c r="S281" s="43"/>
      <c r="T281" s="43"/>
      <c r="U281" s="43"/>
      <c r="V281" s="43"/>
      <c r="W281" s="43"/>
      <c r="X281" s="43"/>
      <c r="Y281" s="43"/>
      <c r="Z281" s="43"/>
      <c r="AA281" s="43"/>
      <c r="AB281" s="43"/>
      <c r="AC281" s="43"/>
      <c r="AD281" s="128"/>
    </row>
    <row r="282" spans="1:30" ht="13.5" customHeight="1">
      <c r="A282" s="178"/>
      <c r="B282" s="178"/>
      <c r="C282" s="206" t="s">
        <v>32</v>
      </c>
      <c r="D282" s="207"/>
      <c r="E282" s="207"/>
      <c r="F282" s="207"/>
      <c r="G282" s="207"/>
      <c r="H282" s="207"/>
      <c r="I282" s="207"/>
      <c r="J282" s="207"/>
      <c r="K282" s="207"/>
      <c r="L282" s="208"/>
      <c r="M282" s="216"/>
      <c r="N282" s="43"/>
      <c r="O282" s="43"/>
      <c r="P282" s="43"/>
      <c r="Q282" s="43"/>
      <c r="R282" s="43"/>
      <c r="S282" s="43"/>
      <c r="T282" s="43"/>
      <c r="U282" s="43"/>
      <c r="V282" s="43"/>
      <c r="W282" s="43"/>
      <c r="X282" s="43"/>
      <c r="Y282" s="43"/>
      <c r="Z282" s="43"/>
      <c r="AA282" s="43"/>
      <c r="AB282" s="43"/>
      <c r="AC282" s="43"/>
      <c r="AD282" s="128"/>
    </row>
    <row r="283" spans="1:30" ht="13.5" customHeight="1">
      <c r="A283" s="178"/>
      <c r="B283" s="178"/>
      <c r="C283" s="209"/>
      <c r="D283" s="207"/>
      <c r="E283" s="207"/>
      <c r="F283" s="207"/>
      <c r="G283" s="207"/>
      <c r="H283" s="207"/>
      <c r="I283" s="207"/>
      <c r="J283" s="207"/>
      <c r="K283" s="207"/>
      <c r="L283" s="208"/>
      <c r="M283" s="216"/>
      <c r="N283" s="43"/>
      <c r="O283" s="43"/>
      <c r="P283" s="43"/>
      <c r="Q283" s="43"/>
      <c r="R283" s="43"/>
      <c r="S283" s="43"/>
      <c r="T283" s="43"/>
      <c r="U283" s="43"/>
      <c r="V283" s="43"/>
      <c r="W283" s="43"/>
      <c r="X283" s="43"/>
      <c r="Y283" s="43"/>
      <c r="Z283" s="43"/>
      <c r="AA283" s="43"/>
      <c r="AB283" s="43"/>
      <c r="AC283" s="43"/>
      <c r="AD283" s="128"/>
    </row>
    <row r="284" spans="1:30" ht="13.5" customHeight="1">
      <c r="A284" s="178"/>
      <c r="B284" s="124" t="s">
        <v>49</v>
      </c>
      <c r="C284" s="133"/>
      <c r="D284" s="126">
        <v>0</v>
      </c>
      <c r="E284" s="126">
        <v>0</v>
      </c>
      <c r="F284" s="126">
        <v>1</v>
      </c>
      <c r="G284" s="126">
        <v>1</v>
      </c>
      <c r="H284" s="126">
        <v>1</v>
      </c>
      <c r="I284" s="126">
        <v>1</v>
      </c>
      <c r="J284" s="126">
        <v>1</v>
      </c>
      <c r="K284" s="126">
        <f t="shared" ref="K284:K289" si="50">L284</f>
        <v>1</v>
      </c>
      <c r="L284" s="126">
        <v>1</v>
      </c>
      <c r="M284" s="216"/>
      <c r="N284" s="43"/>
      <c r="O284" s="43"/>
      <c r="P284" s="43"/>
      <c r="Q284" s="43"/>
      <c r="R284" s="43"/>
      <c r="S284" s="43"/>
      <c r="T284" s="43"/>
      <c r="U284" s="43"/>
      <c r="V284" s="43"/>
      <c r="W284" s="43"/>
      <c r="X284" s="43"/>
      <c r="Y284" s="43"/>
      <c r="Z284" s="43"/>
      <c r="AA284" s="43"/>
      <c r="AB284" s="43"/>
      <c r="AC284" s="43"/>
      <c r="AD284" s="128"/>
    </row>
    <row r="285" spans="1:30" ht="13.5" customHeight="1">
      <c r="A285" s="178"/>
      <c r="B285" s="124" t="s">
        <v>50</v>
      </c>
      <c r="C285" s="133"/>
      <c r="D285" s="126">
        <v>1</v>
      </c>
      <c r="E285" s="126">
        <v>1</v>
      </c>
      <c r="F285" s="126">
        <v>1</v>
      </c>
      <c r="G285" s="126">
        <v>1</v>
      </c>
      <c r="H285" s="126">
        <v>1</v>
      </c>
      <c r="I285" s="126">
        <v>1</v>
      </c>
      <c r="J285" s="126">
        <v>1</v>
      </c>
      <c r="K285" s="126">
        <f t="shared" si="50"/>
        <v>1</v>
      </c>
      <c r="L285" s="126">
        <v>1</v>
      </c>
      <c r="M285" s="216"/>
      <c r="N285" s="43"/>
      <c r="O285" s="43"/>
      <c r="P285" s="43"/>
      <c r="Q285" s="43"/>
      <c r="R285" s="43"/>
      <c r="S285" s="43"/>
      <c r="T285" s="43"/>
      <c r="U285" s="43"/>
      <c r="V285" s="43"/>
      <c r="W285" s="43"/>
      <c r="X285" s="43"/>
      <c r="Y285" s="43"/>
      <c r="Z285" s="43"/>
      <c r="AA285" s="43"/>
      <c r="AB285" s="43"/>
      <c r="AC285" s="43"/>
      <c r="AD285" s="128"/>
    </row>
    <row r="286" spans="1:30" ht="13.5" customHeight="1">
      <c r="A286" s="178"/>
      <c r="B286" s="124" t="s">
        <v>51</v>
      </c>
      <c r="C286" s="133"/>
      <c r="D286" s="126">
        <v>0</v>
      </c>
      <c r="E286" s="126">
        <v>0</v>
      </c>
      <c r="F286" s="126">
        <v>0</v>
      </c>
      <c r="G286" s="126">
        <v>0</v>
      </c>
      <c r="H286" s="126">
        <v>1</v>
      </c>
      <c r="I286" s="126">
        <v>1</v>
      </c>
      <c r="J286" s="126">
        <v>1</v>
      </c>
      <c r="K286" s="126">
        <f t="shared" si="50"/>
        <v>1</v>
      </c>
      <c r="L286" s="126">
        <v>1</v>
      </c>
      <c r="M286" s="216"/>
      <c r="N286" s="43"/>
      <c r="O286" s="43"/>
      <c r="P286" s="43"/>
      <c r="Q286" s="43"/>
      <c r="R286" s="43"/>
      <c r="S286" s="43"/>
      <c r="T286" s="43"/>
      <c r="U286" s="43"/>
      <c r="V286" s="43"/>
      <c r="W286" s="43"/>
      <c r="X286" s="43"/>
      <c r="Y286" s="43"/>
      <c r="Z286" s="43"/>
      <c r="AA286" s="43"/>
      <c r="AB286" s="43"/>
      <c r="AC286" s="43"/>
      <c r="AD286" s="128"/>
    </row>
    <row r="287" spans="1:30" ht="13.5" customHeight="1">
      <c r="A287" s="178"/>
      <c r="B287" s="124" t="s">
        <v>256</v>
      </c>
      <c r="C287" s="133"/>
      <c r="D287" s="126">
        <v>0</v>
      </c>
      <c r="E287" s="126">
        <v>0</v>
      </c>
      <c r="F287" s="126">
        <v>0</v>
      </c>
      <c r="G287" s="126">
        <v>0</v>
      </c>
      <c r="H287" s="126">
        <v>0</v>
      </c>
      <c r="I287" s="126">
        <v>0</v>
      </c>
      <c r="J287" s="126">
        <v>1</v>
      </c>
      <c r="K287" s="126">
        <f t="shared" si="50"/>
        <v>1</v>
      </c>
      <c r="L287" s="126">
        <v>1</v>
      </c>
      <c r="M287" s="216"/>
      <c r="N287" s="43"/>
      <c r="O287" s="43"/>
      <c r="P287" s="43"/>
      <c r="Q287" s="43"/>
      <c r="R287" s="43"/>
      <c r="S287" s="43"/>
      <c r="T287" s="43"/>
      <c r="U287" s="43"/>
      <c r="V287" s="43"/>
      <c r="W287" s="43"/>
      <c r="X287" s="43"/>
      <c r="Y287" s="43"/>
      <c r="Z287" s="43"/>
      <c r="AA287" s="43"/>
      <c r="AB287" s="43"/>
      <c r="AC287" s="43"/>
      <c r="AD287" s="128"/>
    </row>
    <row r="288" spans="1:30" ht="13.5" customHeight="1">
      <c r="A288" s="178"/>
      <c r="B288" s="124" t="s">
        <v>257</v>
      </c>
      <c r="C288" s="133"/>
      <c r="D288" s="126">
        <v>0</v>
      </c>
      <c r="E288" s="126">
        <v>0</v>
      </c>
      <c r="F288" s="126">
        <v>0</v>
      </c>
      <c r="G288" s="126">
        <v>0</v>
      </c>
      <c r="H288" s="126">
        <v>0</v>
      </c>
      <c r="I288" s="126">
        <v>0</v>
      </c>
      <c r="J288" s="126">
        <v>0</v>
      </c>
      <c r="K288" s="126">
        <f t="shared" si="50"/>
        <v>1</v>
      </c>
      <c r="L288" s="126">
        <v>1</v>
      </c>
      <c r="M288" s="216"/>
      <c r="N288" s="43"/>
      <c r="O288" s="43"/>
      <c r="P288" s="43"/>
      <c r="Q288" s="43"/>
      <c r="R288" s="43"/>
      <c r="S288" s="43"/>
      <c r="T288" s="43"/>
      <c r="U288" s="43"/>
      <c r="V288" s="43"/>
      <c r="W288" s="43"/>
      <c r="X288" s="43"/>
      <c r="Y288" s="43"/>
      <c r="Z288" s="43"/>
      <c r="AA288" s="43"/>
      <c r="AB288" s="43"/>
      <c r="AC288" s="43"/>
      <c r="AD288" s="128"/>
    </row>
    <row r="289" spans="1:30" ht="13.5" customHeight="1">
      <c r="A289" s="178"/>
      <c r="B289" s="124" t="s">
        <v>258</v>
      </c>
      <c r="C289" s="133"/>
      <c r="D289" s="126">
        <v>0</v>
      </c>
      <c r="E289" s="126">
        <v>0</v>
      </c>
      <c r="F289" s="126">
        <v>0</v>
      </c>
      <c r="G289" s="126">
        <v>0</v>
      </c>
      <c r="H289" s="126">
        <v>0</v>
      </c>
      <c r="I289" s="126">
        <v>0</v>
      </c>
      <c r="J289" s="126">
        <v>0</v>
      </c>
      <c r="K289" s="126">
        <f t="shared" si="50"/>
        <v>1</v>
      </c>
      <c r="L289" s="126">
        <v>1</v>
      </c>
      <c r="M289" s="216"/>
      <c r="N289" s="43"/>
      <c r="O289" s="43"/>
      <c r="P289" s="43"/>
      <c r="Q289" s="43"/>
      <c r="R289" s="43"/>
      <c r="S289" s="43"/>
      <c r="T289" s="43"/>
      <c r="U289" s="43"/>
      <c r="V289" s="43"/>
      <c r="W289" s="43"/>
      <c r="X289" s="43"/>
      <c r="Y289" s="43"/>
      <c r="Z289" s="43"/>
      <c r="AA289" s="43"/>
      <c r="AB289" s="43"/>
      <c r="AC289" s="43"/>
      <c r="AD289" s="128"/>
    </row>
    <row r="290" spans="1:30" ht="13.5" customHeight="1">
      <c r="A290" s="178"/>
      <c r="B290" s="49" t="s">
        <v>243</v>
      </c>
      <c r="C290" s="111"/>
      <c r="D290" s="50" t="s">
        <v>5</v>
      </c>
      <c r="E290" s="50">
        <v>2017</v>
      </c>
      <c r="F290" s="50" t="s">
        <v>276</v>
      </c>
      <c r="G290" s="50">
        <v>2019</v>
      </c>
      <c r="H290" s="50" t="s">
        <v>277</v>
      </c>
      <c r="I290" s="38">
        <v>2021</v>
      </c>
      <c r="J290" s="38">
        <v>2022</v>
      </c>
      <c r="K290" s="38">
        <v>2023</v>
      </c>
      <c r="L290" s="129" t="s">
        <v>114</v>
      </c>
      <c r="M290" s="216"/>
      <c r="N290" s="164"/>
      <c r="O290" s="164"/>
      <c r="P290" s="164"/>
      <c r="Q290" s="164"/>
      <c r="R290" s="164"/>
      <c r="S290" s="164"/>
      <c r="T290" s="164"/>
      <c r="U290" s="164"/>
      <c r="V290" s="164"/>
      <c r="W290" s="164"/>
      <c r="X290" s="164"/>
      <c r="Y290" s="164"/>
      <c r="Z290" s="164"/>
      <c r="AA290" s="164"/>
      <c r="AB290" s="164"/>
      <c r="AC290" s="164"/>
      <c r="AD290" s="164"/>
    </row>
    <row r="291" spans="1:30" ht="13.5" customHeight="1">
      <c r="A291" s="61" t="s">
        <v>148</v>
      </c>
      <c r="B291" s="201" t="s">
        <v>244</v>
      </c>
      <c r="C291" s="139" t="s">
        <v>18</v>
      </c>
      <c r="D291" s="113">
        <f t="shared" ref="D291:J291" si="51">SUM(D295:D300)</f>
        <v>0</v>
      </c>
      <c r="E291" s="113">
        <f t="shared" si="51"/>
        <v>0</v>
      </c>
      <c r="F291" s="113">
        <f t="shared" si="51"/>
        <v>2</v>
      </c>
      <c r="G291" s="113">
        <f t="shared" si="51"/>
        <v>2</v>
      </c>
      <c r="H291" s="113">
        <f t="shared" si="51"/>
        <v>5</v>
      </c>
      <c r="I291" s="113">
        <f t="shared" si="51"/>
        <v>5</v>
      </c>
      <c r="J291" s="113">
        <f t="shared" si="51"/>
        <v>5</v>
      </c>
      <c r="K291" s="164">
        <f>L291</f>
        <v>6</v>
      </c>
      <c r="L291" s="113">
        <f>SUM(L295:L300)</f>
        <v>6</v>
      </c>
      <c r="M291" s="216"/>
      <c r="N291" s="164"/>
      <c r="O291" s="164"/>
      <c r="P291" s="164"/>
      <c r="Q291" s="164"/>
      <c r="R291" s="164"/>
      <c r="S291" s="164"/>
      <c r="T291" s="164"/>
      <c r="U291" s="164"/>
      <c r="V291" s="164"/>
      <c r="W291" s="164"/>
      <c r="X291" s="164"/>
      <c r="Y291" s="164"/>
      <c r="Z291" s="164"/>
      <c r="AA291" s="164"/>
      <c r="AB291" s="164"/>
      <c r="AC291" s="164"/>
      <c r="AD291" s="164"/>
    </row>
    <row r="292" spans="1:30" ht="13.5" customHeight="1">
      <c r="A292" s="203">
        <v>10</v>
      </c>
      <c r="B292" s="178"/>
      <c r="C292" s="16" t="s">
        <v>28</v>
      </c>
      <c r="D292" s="57"/>
      <c r="E292" s="140" t="s">
        <v>245</v>
      </c>
      <c r="F292" s="140" t="s">
        <v>246</v>
      </c>
      <c r="G292" s="22"/>
      <c r="H292" s="22"/>
      <c r="I292" s="22"/>
      <c r="J292" s="22"/>
      <c r="K292" s="22"/>
      <c r="L292" s="22"/>
      <c r="M292" s="216"/>
      <c r="N292" s="164"/>
      <c r="O292" s="164"/>
      <c r="P292" s="164"/>
      <c r="Q292" s="164"/>
      <c r="R292" s="164"/>
      <c r="S292" s="164"/>
      <c r="T292" s="164"/>
      <c r="U292" s="164"/>
      <c r="V292" s="164"/>
      <c r="W292" s="164"/>
      <c r="X292" s="164"/>
      <c r="Y292" s="164"/>
      <c r="Z292" s="164"/>
      <c r="AA292" s="164"/>
      <c r="AB292" s="164"/>
      <c r="AC292" s="164"/>
      <c r="AD292" s="164"/>
    </row>
    <row r="293" spans="1:30" ht="13.5" customHeight="1">
      <c r="A293" s="204"/>
      <c r="B293" s="178"/>
      <c r="C293" s="206" t="s">
        <v>32</v>
      </c>
      <c r="D293" s="207"/>
      <c r="E293" s="207"/>
      <c r="F293" s="207"/>
      <c r="G293" s="207"/>
      <c r="H293" s="207"/>
      <c r="I293" s="207"/>
      <c r="J293" s="207"/>
      <c r="K293" s="207"/>
      <c r="L293" s="208"/>
      <c r="M293" s="216"/>
      <c r="N293" s="164"/>
      <c r="O293" s="164"/>
      <c r="P293" s="164"/>
      <c r="Q293" s="164"/>
      <c r="R293" s="164"/>
      <c r="S293" s="164"/>
      <c r="T293" s="164"/>
      <c r="U293" s="164"/>
      <c r="V293" s="164"/>
      <c r="W293" s="164"/>
      <c r="X293" s="164"/>
      <c r="Y293" s="164"/>
      <c r="Z293" s="164"/>
      <c r="AA293" s="164"/>
      <c r="AB293" s="164"/>
      <c r="AC293" s="164"/>
      <c r="AD293" s="164"/>
    </row>
    <row r="294" spans="1:30" ht="13.5" customHeight="1">
      <c r="A294" s="204"/>
      <c r="B294" s="202"/>
      <c r="C294" s="209"/>
      <c r="D294" s="207"/>
      <c r="E294" s="207"/>
      <c r="F294" s="207"/>
      <c r="G294" s="207"/>
      <c r="H294" s="207"/>
      <c r="I294" s="207"/>
      <c r="J294" s="207"/>
      <c r="K294" s="207"/>
      <c r="L294" s="208"/>
      <c r="M294" s="216"/>
      <c r="N294" s="164"/>
      <c r="O294" s="164"/>
      <c r="P294" s="164"/>
      <c r="Q294" s="164"/>
      <c r="R294" s="164"/>
      <c r="S294" s="164"/>
      <c r="T294" s="164"/>
      <c r="U294" s="164"/>
      <c r="V294" s="164"/>
      <c r="W294" s="164"/>
      <c r="X294" s="164"/>
      <c r="Y294" s="164"/>
      <c r="Z294" s="164"/>
      <c r="AA294" s="164"/>
      <c r="AB294" s="164"/>
      <c r="AC294" s="164"/>
      <c r="AD294" s="164"/>
    </row>
    <row r="295" spans="1:30" ht="13.5" customHeight="1">
      <c r="A295" s="204"/>
      <c r="B295" s="124" t="s">
        <v>49</v>
      </c>
      <c r="C295" s="133"/>
      <c r="D295" s="126">
        <v>0</v>
      </c>
      <c r="E295" s="126">
        <v>0</v>
      </c>
      <c r="F295" s="126">
        <v>0</v>
      </c>
      <c r="G295" s="126">
        <v>1</v>
      </c>
      <c r="H295" s="126">
        <v>1</v>
      </c>
      <c r="I295" s="126">
        <v>1</v>
      </c>
      <c r="J295" s="126">
        <v>1</v>
      </c>
      <c r="K295" s="126">
        <f t="shared" ref="K295:K300" si="52">L295</f>
        <v>1</v>
      </c>
      <c r="L295" s="126">
        <v>1</v>
      </c>
      <c r="M295" s="216"/>
      <c r="N295" s="43"/>
      <c r="O295" s="43"/>
      <c r="P295" s="43"/>
      <c r="Q295" s="43"/>
      <c r="R295" s="43"/>
      <c r="S295" s="43"/>
      <c r="T295" s="43"/>
      <c r="U295" s="43"/>
      <c r="V295" s="43"/>
      <c r="W295" s="43"/>
      <c r="X295" s="43"/>
      <c r="Y295" s="43"/>
      <c r="Z295" s="43"/>
      <c r="AA295" s="43"/>
      <c r="AB295" s="43"/>
      <c r="AC295" s="43"/>
      <c r="AD295" s="128"/>
    </row>
    <row r="296" spans="1:30" ht="13.5" customHeight="1">
      <c r="A296" s="204"/>
      <c r="B296" s="124" t="s">
        <v>50</v>
      </c>
      <c r="C296" s="133"/>
      <c r="D296" s="126">
        <v>0</v>
      </c>
      <c r="E296" s="126">
        <v>0</v>
      </c>
      <c r="F296" s="116">
        <v>2</v>
      </c>
      <c r="G296" s="126">
        <v>1</v>
      </c>
      <c r="H296" s="126">
        <v>1</v>
      </c>
      <c r="I296" s="126">
        <v>1</v>
      </c>
      <c r="J296" s="126">
        <v>1</v>
      </c>
      <c r="K296" s="126">
        <f t="shared" si="52"/>
        <v>1</v>
      </c>
      <c r="L296" s="126">
        <v>1</v>
      </c>
      <c r="M296" s="216"/>
      <c r="N296" s="43"/>
      <c r="O296" s="43"/>
      <c r="P296" s="43"/>
      <c r="Q296" s="43"/>
      <c r="R296" s="43"/>
      <c r="S296" s="43"/>
      <c r="T296" s="43"/>
      <c r="U296" s="43"/>
      <c r="V296" s="43"/>
      <c r="W296" s="43"/>
      <c r="X296" s="43"/>
      <c r="Y296" s="43"/>
      <c r="Z296" s="43"/>
      <c r="AA296" s="43"/>
      <c r="AB296" s="43"/>
      <c r="AC296" s="43"/>
      <c r="AD296" s="128"/>
    </row>
    <row r="297" spans="1:30" ht="13.5" customHeight="1">
      <c r="A297" s="204"/>
      <c r="B297" s="124" t="s">
        <v>51</v>
      </c>
      <c r="C297" s="133"/>
      <c r="D297" s="126">
        <v>0</v>
      </c>
      <c r="E297" s="126">
        <v>0</v>
      </c>
      <c r="F297" s="126">
        <v>0</v>
      </c>
      <c r="G297" s="126">
        <v>0</v>
      </c>
      <c r="H297" s="126">
        <v>1</v>
      </c>
      <c r="I297" s="126">
        <v>1</v>
      </c>
      <c r="J297" s="126">
        <v>1</v>
      </c>
      <c r="K297" s="126">
        <f t="shared" si="52"/>
        <v>1</v>
      </c>
      <c r="L297" s="126">
        <v>1</v>
      </c>
      <c r="M297" s="216"/>
      <c r="N297" s="43"/>
      <c r="O297" s="43"/>
      <c r="P297" s="43"/>
      <c r="Q297" s="43"/>
      <c r="R297" s="43"/>
      <c r="S297" s="43"/>
      <c r="T297" s="43"/>
      <c r="U297" s="43"/>
      <c r="V297" s="43"/>
      <c r="W297" s="43"/>
      <c r="X297" s="43"/>
      <c r="Y297" s="43"/>
      <c r="Z297" s="43"/>
      <c r="AA297" s="43"/>
      <c r="AB297" s="43"/>
      <c r="AC297" s="43"/>
      <c r="AD297" s="128"/>
    </row>
    <row r="298" spans="1:30" ht="13.5" customHeight="1">
      <c r="A298" s="204"/>
      <c r="B298" s="124" t="s">
        <v>256</v>
      </c>
      <c r="C298" s="133"/>
      <c r="D298" s="126">
        <v>0</v>
      </c>
      <c r="E298" s="126">
        <v>0</v>
      </c>
      <c r="F298" s="126">
        <v>0</v>
      </c>
      <c r="G298" s="126">
        <v>0</v>
      </c>
      <c r="H298" s="126">
        <v>1</v>
      </c>
      <c r="I298" s="126">
        <v>1</v>
      </c>
      <c r="J298" s="126">
        <v>1</v>
      </c>
      <c r="K298" s="126">
        <f t="shared" si="52"/>
        <v>1</v>
      </c>
      <c r="L298" s="126">
        <v>1</v>
      </c>
      <c r="M298" s="216"/>
      <c r="N298" s="43"/>
      <c r="O298" s="43"/>
      <c r="P298" s="43"/>
      <c r="Q298" s="43"/>
      <c r="R298" s="43"/>
      <c r="S298" s="43"/>
      <c r="T298" s="43"/>
      <c r="U298" s="43"/>
      <c r="V298" s="43"/>
      <c r="W298" s="43"/>
      <c r="X298" s="43"/>
      <c r="Y298" s="43"/>
      <c r="Z298" s="43"/>
      <c r="AA298" s="43"/>
      <c r="AB298" s="43"/>
      <c r="AC298" s="43"/>
      <c r="AD298" s="128"/>
    </row>
    <row r="299" spans="1:30" ht="13.5" customHeight="1">
      <c r="A299" s="204"/>
      <c r="B299" s="124" t="s">
        <v>257</v>
      </c>
      <c r="C299" s="133"/>
      <c r="D299" s="126">
        <v>0</v>
      </c>
      <c r="E299" s="126">
        <v>0</v>
      </c>
      <c r="F299" s="126">
        <v>0</v>
      </c>
      <c r="G299" s="126">
        <v>0</v>
      </c>
      <c r="H299" s="126">
        <v>1</v>
      </c>
      <c r="I299" s="126">
        <v>1</v>
      </c>
      <c r="J299" s="126">
        <v>1</v>
      </c>
      <c r="K299" s="126">
        <f t="shared" si="52"/>
        <v>1</v>
      </c>
      <c r="L299" s="126">
        <v>1</v>
      </c>
      <c r="M299" s="216"/>
      <c r="N299" s="43"/>
      <c r="O299" s="43"/>
      <c r="P299" s="43"/>
      <c r="Q299" s="43"/>
      <c r="R299" s="43"/>
      <c r="S299" s="43"/>
      <c r="T299" s="43"/>
      <c r="U299" s="43"/>
      <c r="V299" s="43"/>
      <c r="W299" s="43"/>
      <c r="X299" s="43"/>
      <c r="Y299" s="43"/>
      <c r="Z299" s="43"/>
      <c r="AA299" s="43"/>
      <c r="AB299" s="43"/>
      <c r="AC299" s="43"/>
      <c r="AD299" s="128"/>
    </row>
    <row r="300" spans="1:30" ht="13.5" customHeight="1">
      <c r="A300" s="205"/>
      <c r="B300" s="124" t="s">
        <v>258</v>
      </c>
      <c r="C300" s="133"/>
      <c r="D300" s="126">
        <v>0</v>
      </c>
      <c r="E300" s="126">
        <v>0</v>
      </c>
      <c r="F300" s="126">
        <v>0</v>
      </c>
      <c r="G300" s="126">
        <v>0</v>
      </c>
      <c r="H300" s="126">
        <v>0</v>
      </c>
      <c r="I300" s="126">
        <v>0</v>
      </c>
      <c r="J300" s="126">
        <v>0</v>
      </c>
      <c r="K300" s="126">
        <f t="shared" si="52"/>
        <v>1</v>
      </c>
      <c r="L300" s="126">
        <v>1</v>
      </c>
      <c r="M300" s="216"/>
      <c r="N300" s="43"/>
      <c r="O300" s="43"/>
      <c r="P300" s="43"/>
      <c r="Q300" s="43"/>
      <c r="R300" s="43"/>
      <c r="S300" s="43"/>
      <c r="T300" s="43"/>
      <c r="U300" s="43"/>
      <c r="V300" s="43"/>
      <c r="W300" s="43"/>
      <c r="X300" s="43"/>
      <c r="Y300" s="43"/>
      <c r="Z300" s="43"/>
      <c r="AA300" s="43"/>
      <c r="AB300" s="43"/>
      <c r="AC300" s="43"/>
      <c r="AD300" s="128"/>
    </row>
    <row r="301" spans="1:30" ht="12.75">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row>
    <row r="302" spans="1:30" ht="12.7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row>
    <row r="303" spans="1:30" ht="12.75">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row>
    <row r="304" spans="1:30" ht="12.75">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row>
    <row r="305" spans="1:29" ht="12.7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row>
    <row r="306" spans="1:29" ht="12.75">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row>
    <row r="307" spans="1:29" ht="12.75">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row>
    <row r="308" spans="1:29" ht="12.7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row>
    <row r="309" spans="1:29" ht="12.7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row>
    <row r="310" spans="1:29" ht="12.7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row>
    <row r="311" spans="1:29" ht="12.7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row>
    <row r="312" spans="1:29" ht="12.7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row>
    <row r="313" spans="1:29" ht="12.7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row>
    <row r="314" spans="1:29" ht="12.7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row>
    <row r="315" spans="1:29" ht="12.7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row>
    <row r="316" spans="1:29" ht="12.7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row>
    <row r="317" spans="1:29" ht="12.75">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row>
    <row r="318" spans="1:29" ht="12.75">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row>
    <row r="319" spans="1:29" ht="12.7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row>
    <row r="320" spans="1:29" ht="12.75">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row>
    <row r="321" spans="1:29" ht="12.75">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row>
    <row r="322" spans="1:29" ht="12.75">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row>
    <row r="323" spans="1:29" ht="12.7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row>
    <row r="324" spans="1:29" ht="12.75">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row>
    <row r="325" spans="1:29" ht="12.75">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row>
    <row r="326" spans="1:29" ht="12.75">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row>
    <row r="327" spans="1:29" ht="12.75">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row>
    <row r="328" spans="1:29" ht="12.75">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row>
    <row r="329" spans="1:29" ht="12.75">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row>
    <row r="330" spans="1:29" ht="12.75">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row>
    <row r="331" spans="1:29" ht="12.75">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row>
    <row r="332" spans="1:29" ht="12.75">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row>
    <row r="333" spans="1:29" ht="12.75">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row>
    <row r="334" spans="1:29" ht="12.75">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row>
    <row r="335" spans="1:29" ht="12.75">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row>
    <row r="336" spans="1:29" ht="12.75">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row>
    <row r="337" spans="1:29" ht="12.75">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row>
    <row r="338" spans="1:29" ht="12.75">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row>
    <row r="339" spans="1:29" ht="12.75">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row>
    <row r="340" spans="1:29" ht="12.75">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row>
    <row r="341" spans="1:29" ht="12.75">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row>
    <row r="342" spans="1:29" ht="12.75">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row>
    <row r="343" spans="1:29" ht="12.75">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row>
    <row r="344" spans="1:29" ht="12.75">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row>
    <row r="345" spans="1:29" ht="12.75">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row>
    <row r="346" spans="1:29" ht="12.75">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row>
    <row r="347" spans="1:29" ht="12.75">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row>
    <row r="348" spans="1:29" ht="12.75">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row>
    <row r="349" spans="1:29" ht="12.75">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row>
    <row r="350" spans="1:29" ht="12.75">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row>
    <row r="351" spans="1:29" ht="12.75">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row>
    <row r="352" spans="1:29" ht="12.75">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row>
    <row r="353" spans="1:29" ht="12.75">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row>
    <row r="354" spans="1:29" ht="12.75">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row>
    <row r="355" spans="1:29" ht="12.75">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row>
    <row r="356" spans="1:29" ht="12.75">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row>
    <row r="357" spans="1:29" ht="12.75">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row>
    <row r="358" spans="1:29" ht="12.75">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row>
    <row r="359" spans="1:29" ht="12.75">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row>
    <row r="360" spans="1:29" ht="12.75">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row>
    <row r="361" spans="1:29" ht="12.75">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row>
    <row r="362" spans="1:29" ht="12.75">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row>
    <row r="363" spans="1:29" ht="12.75">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row>
    <row r="364" spans="1:29" ht="12.75">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row>
    <row r="365" spans="1:29" ht="12.75">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row>
    <row r="366" spans="1:29" ht="12.75">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row>
    <row r="367" spans="1:29" ht="12.75">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row>
    <row r="368" spans="1:29" ht="12.75">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row>
    <row r="369" spans="1:29" ht="12.75">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row>
    <row r="370" spans="1:29" ht="12.75">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row>
    <row r="371" spans="1:29" ht="12.75">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row>
    <row r="372" spans="1:29" ht="12.75">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row>
    <row r="373" spans="1:29" ht="12.75">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row>
    <row r="374" spans="1:29" ht="12.75">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row>
    <row r="375" spans="1:29" ht="12.75">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row>
    <row r="376" spans="1:29" ht="12.75">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row>
    <row r="377" spans="1:29" ht="12.75">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row>
    <row r="378" spans="1:29" ht="12.75">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row>
    <row r="379" spans="1:29" ht="12.75">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row>
    <row r="380" spans="1:29" ht="12.75">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row>
    <row r="381" spans="1:29" ht="12.75">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row>
    <row r="382" spans="1:29" ht="12.75">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row>
    <row r="383" spans="1:29" ht="12.75">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row>
    <row r="384" spans="1:29" ht="12.75">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row>
    <row r="385" spans="1:29" ht="12.75">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row>
    <row r="386" spans="1:29" ht="12.75">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row>
    <row r="387" spans="1:29" ht="12.75">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row>
    <row r="388" spans="1:29" ht="12.75">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row>
    <row r="389" spans="1:29" ht="12.75">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row>
    <row r="390" spans="1:29" ht="12.75">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row>
    <row r="391" spans="1:29" ht="12.75">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row>
    <row r="392" spans="1:29" ht="12.75">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row>
    <row r="393" spans="1:29" ht="12.75">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row>
    <row r="394" spans="1:29" ht="12.75">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row>
    <row r="395" spans="1:29" ht="12.75">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row>
    <row r="396" spans="1:29" ht="12.75">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c r="AA396" s="164"/>
      <c r="AB396" s="164"/>
      <c r="AC396" s="164"/>
    </row>
    <row r="397" spans="1:29" ht="12.75">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row>
    <row r="398" spans="1:29" ht="12.75">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c r="AA398" s="164"/>
      <c r="AB398" s="164"/>
      <c r="AC398" s="164"/>
    </row>
    <row r="399" spans="1:29" ht="12.75">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c r="AA399" s="164"/>
      <c r="AB399" s="164"/>
      <c r="AC399" s="164"/>
    </row>
    <row r="400" spans="1:29" ht="12.75">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row>
    <row r="401" spans="1:29" ht="12.75">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row>
    <row r="402" spans="1:29" ht="12.75">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row>
    <row r="403" spans="1:29" ht="12.75">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c r="AA403" s="164"/>
      <c r="AB403" s="164"/>
      <c r="AC403" s="164"/>
    </row>
    <row r="404" spans="1:29" ht="12.75">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row>
    <row r="405" spans="1:29" ht="12.75">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c r="AA405" s="164"/>
      <c r="AB405" s="164"/>
      <c r="AC405" s="164"/>
    </row>
    <row r="406" spans="1:29" ht="12.75">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4"/>
      <c r="AC406" s="164"/>
    </row>
    <row r="407" spans="1:29" ht="12.75">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row>
    <row r="408" spans="1:29" ht="12.75">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row>
    <row r="409" spans="1:29" ht="12.75">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row>
    <row r="410" spans="1:29" ht="12.75">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row>
    <row r="411" spans="1:29" ht="12.75">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row>
    <row r="412" spans="1:29" ht="12.75">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row>
    <row r="413" spans="1:29" ht="12.75">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row>
    <row r="414" spans="1:29" ht="12.75">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row>
    <row r="415" spans="1:29" ht="12.75">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row>
    <row r="416" spans="1:29" ht="12.75">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row>
    <row r="417" spans="1:29" ht="12.75">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row>
    <row r="418" spans="1:29" ht="12.75">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row>
    <row r="419" spans="1:29" ht="12.75">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row>
    <row r="420" spans="1:29" ht="12.75">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row>
    <row r="421" spans="1:29" ht="12.75">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row>
    <row r="422" spans="1:29" ht="12.75">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row>
    <row r="423" spans="1:29" ht="12.75">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row>
    <row r="424" spans="1:29" ht="12.75">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row>
    <row r="425" spans="1:29" ht="12.75">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row>
    <row r="426" spans="1:29" ht="12.75">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row>
    <row r="427" spans="1:29" ht="12.75">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row>
    <row r="428" spans="1:29" ht="12.75">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row>
    <row r="429" spans="1:29" ht="12.75">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row>
    <row r="430" spans="1:29" ht="12.75">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row>
    <row r="431" spans="1:29" ht="12.75">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row>
    <row r="432" spans="1:29" ht="12.75">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row>
    <row r="433" spans="1:29" ht="12.75">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row>
    <row r="434" spans="1:29" ht="12.75">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row>
    <row r="435" spans="1:29" ht="12.75">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row>
    <row r="436" spans="1:29" ht="12.75">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c r="AA436" s="164"/>
      <c r="AB436" s="164"/>
      <c r="AC436" s="164"/>
    </row>
    <row r="437" spans="1:29" ht="12.75">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row>
    <row r="438" spans="1:29" ht="12.75">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c r="AA438" s="164"/>
      <c r="AB438" s="164"/>
      <c r="AC438" s="164"/>
    </row>
    <row r="439" spans="1:29" ht="12.75">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c r="AC439" s="164"/>
    </row>
    <row r="440" spans="1:29" ht="12.75">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row>
    <row r="441" spans="1:29" ht="12.75">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row>
    <row r="442" spans="1:29" ht="12.75">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row>
    <row r="443" spans="1:29" ht="12.75">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row>
    <row r="444" spans="1:29" ht="12.75">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c r="AA444" s="164"/>
      <c r="AB444" s="164"/>
      <c r="AC444" s="164"/>
    </row>
    <row r="445" spans="1:29" ht="12.75">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row>
    <row r="446" spans="1:29" ht="12.75">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row>
    <row r="447" spans="1:29" ht="12.75">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row>
    <row r="448" spans="1:29" ht="12.75">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row>
    <row r="449" spans="1:29" ht="12.75">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c r="AA449" s="164"/>
      <c r="AB449" s="164"/>
      <c r="AC449" s="164"/>
    </row>
    <row r="450" spans="1:29" ht="12.75">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row>
    <row r="451" spans="1:29" ht="12.75">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row>
    <row r="452" spans="1:29" ht="12.75">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c r="AA452" s="164"/>
      <c r="AB452" s="164"/>
      <c r="AC452" s="164"/>
    </row>
    <row r="453" spans="1:29" ht="12.75">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c r="AA453" s="164"/>
      <c r="AB453" s="164"/>
      <c r="AC453" s="164"/>
    </row>
    <row r="454" spans="1:29" ht="12.75">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row>
    <row r="455" spans="1:29" ht="12.75">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row>
    <row r="456" spans="1:29" ht="12.75">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row>
    <row r="457" spans="1:29" ht="12.75">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row>
    <row r="458" spans="1:29" ht="12.75">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row>
    <row r="459" spans="1:29" ht="12.75">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row>
    <row r="460" spans="1:29" ht="12.75">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row>
    <row r="461" spans="1:29" ht="12.75">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row>
    <row r="462" spans="1:29" ht="12.75">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row>
    <row r="463" spans="1:29" ht="12.75">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row>
    <row r="464" spans="1:29" ht="12.75">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row>
    <row r="465" spans="1:29" ht="12.75">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row>
    <row r="466" spans="1:29" ht="12.75">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row>
    <row r="467" spans="1:29" ht="12.75">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row>
    <row r="468" spans="1:29" ht="12.75">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c r="AA468" s="164"/>
      <c r="AB468" s="164"/>
      <c r="AC468" s="164"/>
    </row>
    <row r="469" spans="1:29" ht="12.75">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row>
    <row r="470" spans="1:29" ht="12.75">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row>
    <row r="471" spans="1:29" ht="12.75">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row>
    <row r="472" spans="1:29" ht="12.75">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row>
    <row r="473" spans="1:29" ht="12.75">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row>
    <row r="474" spans="1:29" ht="12.75">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row>
    <row r="475" spans="1:29" ht="12.75">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row>
    <row r="476" spans="1:29" ht="12.75">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row>
    <row r="477" spans="1:29" ht="12.75">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row>
    <row r="478" spans="1:29" ht="12.75">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row>
    <row r="479" spans="1:29" ht="12.75">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c r="AA479" s="164"/>
      <c r="AB479" s="164"/>
      <c r="AC479" s="164"/>
    </row>
    <row r="480" spans="1:29" ht="12.75">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c r="AA480" s="164"/>
      <c r="AB480" s="164"/>
      <c r="AC480" s="164"/>
    </row>
    <row r="481" spans="1:29" ht="12.75">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row>
    <row r="482" spans="1:29" ht="12.75">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row>
    <row r="483" spans="1:29" ht="12.75">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row>
    <row r="484" spans="1:29" ht="12.75">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c r="AA484" s="164"/>
      <c r="AB484" s="164"/>
      <c r="AC484" s="164"/>
    </row>
    <row r="485" spans="1:29" ht="12.75">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c r="AA485" s="164"/>
      <c r="AB485" s="164"/>
      <c r="AC485" s="164"/>
    </row>
    <row r="486" spans="1:29" ht="12.75">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c r="AA486" s="164"/>
      <c r="AB486" s="164"/>
      <c r="AC486" s="164"/>
    </row>
    <row r="487" spans="1:29" ht="12.75">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row>
    <row r="488" spans="1:29" ht="12.75">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c r="AA488" s="164"/>
      <c r="AB488" s="164"/>
      <c r="AC488" s="164"/>
    </row>
    <row r="489" spans="1:29" ht="12.75">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c r="AA489" s="164"/>
      <c r="AB489" s="164"/>
      <c r="AC489" s="164"/>
    </row>
    <row r="490" spans="1:29" ht="12.75">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c r="AA490" s="164"/>
      <c r="AB490" s="164"/>
      <c r="AC490" s="164"/>
    </row>
    <row r="491" spans="1:29" ht="12.75">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c r="AA491" s="164"/>
      <c r="AB491" s="164"/>
      <c r="AC491" s="164"/>
    </row>
    <row r="492" spans="1:29" ht="12.75">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c r="AA492" s="164"/>
      <c r="AB492" s="164"/>
      <c r="AC492" s="164"/>
    </row>
    <row r="493" spans="1:29" ht="12.75">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c r="AA493" s="164"/>
      <c r="AB493" s="164"/>
      <c r="AC493" s="164"/>
    </row>
    <row r="494" spans="1:29" ht="12.75">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row>
    <row r="495" spans="1:29" ht="12.75">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c r="AA495" s="164"/>
      <c r="AB495" s="164"/>
      <c r="AC495" s="164"/>
    </row>
    <row r="496" spans="1:29" ht="12.75">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row>
    <row r="497" spans="1:29" ht="12.75">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row>
    <row r="498" spans="1:29" ht="12.75">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row>
    <row r="499" spans="1:29" ht="12.75">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row>
    <row r="500" spans="1:29" ht="12.75">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row>
    <row r="501" spans="1:29" ht="12.75">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row>
    <row r="502" spans="1:29" ht="12.75">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row>
    <row r="503" spans="1:29" ht="12.75">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row>
    <row r="504" spans="1:29" ht="12.75">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row>
    <row r="505" spans="1:29" ht="12.75">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row>
    <row r="506" spans="1:29" ht="12.75">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row>
    <row r="507" spans="1:29" ht="12.75">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row>
    <row r="508" spans="1:29" ht="12.75">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row>
    <row r="509" spans="1:29" ht="12.75">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row>
    <row r="510" spans="1:29" ht="12.75">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row>
    <row r="511" spans="1:29" ht="12.75">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row>
    <row r="512" spans="1:29" ht="12.75">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row>
    <row r="513" spans="1:29" ht="12.75">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c r="AA513" s="164"/>
      <c r="AB513" s="164"/>
      <c r="AC513" s="164"/>
    </row>
    <row r="514" spans="1:29" ht="12.75">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c r="AA514" s="164"/>
      <c r="AB514" s="164"/>
      <c r="AC514" s="164"/>
    </row>
    <row r="515" spans="1:29" ht="12.75">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c r="AA515" s="164"/>
      <c r="AB515" s="164"/>
      <c r="AC515" s="164"/>
    </row>
    <row r="516" spans="1:29" ht="12.75">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row>
    <row r="517" spans="1:29" ht="12.75">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row>
    <row r="518" spans="1:29" ht="12.75">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row>
    <row r="519" spans="1:29" ht="12.75">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c r="AA519" s="164"/>
      <c r="AB519" s="164"/>
      <c r="AC519" s="164"/>
    </row>
    <row r="520" spans="1:29" ht="12.75">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row>
    <row r="521" spans="1:29" ht="12.75">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c r="AA521" s="164"/>
      <c r="AB521" s="164"/>
      <c r="AC521" s="164"/>
    </row>
    <row r="522" spans="1:29" ht="12.75">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row>
    <row r="523" spans="1:29" ht="12.75">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c r="AA523" s="164"/>
      <c r="AB523" s="164"/>
      <c r="AC523" s="164"/>
    </row>
    <row r="524" spans="1:29" ht="12.75">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row>
    <row r="525" spans="1:29" ht="12.75">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row>
    <row r="526" spans="1:29" ht="12.75">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row>
    <row r="527" spans="1:29" ht="12.75">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c r="AA527" s="164"/>
      <c r="AB527" s="164"/>
      <c r="AC527" s="164"/>
    </row>
    <row r="528" spans="1:29" ht="12.75">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row>
    <row r="529" spans="1:29" ht="12.75">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c r="AA529" s="164"/>
      <c r="AB529" s="164"/>
      <c r="AC529" s="164"/>
    </row>
    <row r="530" spans="1:29" ht="12.75">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c r="AA530" s="164"/>
      <c r="AB530" s="164"/>
      <c r="AC530" s="164"/>
    </row>
    <row r="531" spans="1:29" ht="12.75">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c r="AA531" s="164"/>
      <c r="AB531" s="164"/>
      <c r="AC531" s="164"/>
    </row>
    <row r="532" spans="1:29" ht="12.75">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c r="AA532" s="164"/>
      <c r="AB532" s="164"/>
      <c r="AC532" s="164"/>
    </row>
    <row r="533" spans="1:29" ht="12.75">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row>
    <row r="534" spans="1:29" ht="12.75">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row>
    <row r="535" spans="1:29" ht="12.75">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row>
    <row r="536" spans="1:29" ht="12.75">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row>
    <row r="537" spans="1:29" ht="12.75">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row>
    <row r="538" spans="1:29" ht="12.75">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c r="AA538" s="164"/>
      <c r="AB538" s="164"/>
      <c r="AC538" s="164"/>
    </row>
    <row r="539" spans="1:29" ht="12.75">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row>
    <row r="540" spans="1:29" ht="12.75">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row>
    <row r="541" spans="1:29" ht="12.75">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c r="AA541" s="164"/>
      <c r="AB541" s="164"/>
      <c r="AC541" s="164"/>
    </row>
    <row r="542" spans="1:29" ht="12.75">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row>
    <row r="543" spans="1:29" ht="12.75">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row>
    <row r="544" spans="1:29" ht="12.75">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row>
    <row r="545" spans="1:29" ht="12.75">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row>
    <row r="546" spans="1:29" ht="12.75">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row>
    <row r="547" spans="1:29" ht="12.75">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c r="AA547" s="164"/>
      <c r="AB547" s="164"/>
      <c r="AC547" s="164"/>
    </row>
    <row r="548" spans="1:29" ht="12.75">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c r="AA548" s="164"/>
      <c r="AB548" s="164"/>
      <c r="AC548" s="164"/>
    </row>
    <row r="549" spans="1:29" ht="12.75">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c r="AA549" s="164"/>
      <c r="AB549" s="164"/>
      <c r="AC549" s="164"/>
    </row>
    <row r="550" spans="1:29" ht="12.75">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row>
    <row r="551" spans="1:29" ht="12.75">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c r="AA551" s="164"/>
      <c r="AB551" s="164"/>
      <c r="AC551" s="164"/>
    </row>
    <row r="552" spans="1:29" ht="12.75">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c r="AA552" s="164"/>
      <c r="AB552" s="164"/>
      <c r="AC552" s="164"/>
    </row>
    <row r="553" spans="1:29" ht="12.75">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row>
    <row r="554" spans="1:29" ht="12.75">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c r="AA554" s="164"/>
      <c r="AB554" s="164"/>
      <c r="AC554" s="164"/>
    </row>
    <row r="555" spans="1:29" ht="12.75">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c r="AA555" s="164"/>
      <c r="AB555" s="164"/>
      <c r="AC555" s="164"/>
    </row>
    <row r="556" spans="1:29" ht="12.75">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row>
    <row r="557" spans="1:29" ht="12.75">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c r="AA557" s="164"/>
      <c r="AB557" s="164"/>
      <c r="AC557" s="164"/>
    </row>
    <row r="558" spans="1:29" ht="12.75">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row>
    <row r="559" spans="1:29" ht="12.75">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row>
    <row r="560" spans="1:29" ht="12.75">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row>
    <row r="561" spans="1:29" ht="12.75">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c r="AA561" s="164"/>
      <c r="AB561" s="164"/>
      <c r="AC561" s="164"/>
    </row>
    <row r="562" spans="1:29" ht="12.75">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c r="AA562" s="164"/>
      <c r="AB562" s="164"/>
      <c r="AC562" s="164"/>
    </row>
    <row r="563" spans="1:29" ht="12.75">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row>
    <row r="564" spans="1:29" ht="12.75">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row>
    <row r="565" spans="1:29" ht="12.75">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row>
    <row r="566" spans="1:29" ht="12.75">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c r="AA566" s="164"/>
      <c r="AB566" s="164"/>
      <c r="AC566" s="164"/>
    </row>
    <row r="567" spans="1:29" ht="12.75">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c r="AA567" s="164"/>
      <c r="AB567" s="164"/>
      <c r="AC567" s="164"/>
    </row>
    <row r="568" spans="1:29" ht="12.75">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row>
    <row r="569" spans="1:29" ht="12.75">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row>
    <row r="570" spans="1:29" ht="12.75">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row>
    <row r="571" spans="1:29" ht="12.75">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row>
    <row r="572" spans="1:29" ht="12.75">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row>
    <row r="573" spans="1:29" ht="12.75">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c r="AA573" s="164"/>
      <c r="AB573" s="164"/>
      <c r="AC573" s="164"/>
    </row>
    <row r="574" spans="1:29" ht="12.75">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row>
    <row r="575" spans="1:29" ht="12.75">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c r="AA575" s="164"/>
      <c r="AB575" s="164"/>
      <c r="AC575" s="164"/>
    </row>
    <row r="576" spans="1:29" ht="12.75">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c r="AA576" s="164"/>
      <c r="AB576" s="164"/>
      <c r="AC576" s="164"/>
    </row>
    <row r="577" spans="1:29" ht="12.75">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row>
    <row r="578" spans="1:29" ht="12.75">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c r="AA578" s="164"/>
      <c r="AB578" s="164"/>
      <c r="AC578" s="164"/>
    </row>
    <row r="579" spans="1:29" ht="12.75">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row>
    <row r="580" spans="1:29" ht="12.75">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c r="AA580" s="164"/>
      <c r="AB580" s="164"/>
      <c r="AC580" s="164"/>
    </row>
    <row r="581" spans="1:29" ht="12.75">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c r="AA581" s="164"/>
      <c r="AB581" s="164"/>
      <c r="AC581" s="164"/>
    </row>
    <row r="582" spans="1:29" ht="12.75">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row>
    <row r="583" spans="1:29" ht="12.75">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row>
    <row r="584" spans="1:29" ht="12.75">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c r="AA584" s="164"/>
      <c r="AB584" s="164"/>
      <c r="AC584" s="164"/>
    </row>
    <row r="585" spans="1:29" ht="12.75">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row>
    <row r="586" spans="1:29" ht="12.75">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row>
    <row r="587" spans="1:29" ht="12.75">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row>
    <row r="588" spans="1:29" ht="12.75">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c r="AA588" s="164"/>
      <c r="AB588" s="164"/>
      <c r="AC588" s="164"/>
    </row>
    <row r="589" spans="1:29" ht="12.75">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row>
    <row r="590" spans="1:29" ht="12.75">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row>
    <row r="591" spans="1:29" ht="12.75">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row>
    <row r="592" spans="1:29" ht="12.75">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row>
    <row r="593" spans="1:29" ht="12.75">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row>
    <row r="594" spans="1:29" ht="12.75">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c r="AA594" s="164"/>
      <c r="AB594" s="164"/>
      <c r="AC594" s="164"/>
    </row>
    <row r="595" spans="1:29" ht="12.75">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row>
    <row r="596" spans="1:29" ht="12.75">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row>
    <row r="597" spans="1:29" ht="12.75">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row>
    <row r="598" spans="1:29" ht="12.75">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row>
    <row r="599" spans="1:29" ht="12.75">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row>
    <row r="600" spans="1:29" ht="12.75">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c r="AA600" s="164"/>
      <c r="AB600" s="164"/>
      <c r="AC600" s="164"/>
    </row>
    <row r="601" spans="1:29" ht="12.75">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c r="AA601" s="164"/>
      <c r="AB601" s="164"/>
      <c r="AC601" s="164"/>
    </row>
    <row r="602" spans="1:29" ht="12.75">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c r="AA602" s="164"/>
      <c r="AB602" s="164"/>
      <c r="AC602" s="164"/>
    </row>
    <row r="603" spans="1:29" ht="12.75">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row>
    <row r="604" spans="1:29" ht="12.75">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row>
    <row r="605" spans="1:29" ht="12.75">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row>
    <row r="606" spans="1:29" ht="12.75">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c r="AA606" s="164"/>
      <c r="AB606" s="164"/>
      <c r="AC606" s="164"/>
    </row>
    <row r="607" spans="1:29" ht="12.75">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c r="AA607" s="164"/>
      <c r="AB607" s="164"/>
      <c r="AC607" s="164"/>
    </row>
    <row r="608" spans="1:29" ht="12.75">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c r="AA608" s="164"/>
      <c r="AB608" s="164"/>
      <c r="AC608" s="164"/>
    </row>
    <row r="609" spans="1:29" ht="12.75">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row>
    <row r="610" spans="1:29" ht="12.75">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c r="AA610" s="164"/>
      <c r="AB610" s="164"/>
      <c r="AC610" s="164"/>
    </row>
    <row r="611" spans="1:29" ht="12.75">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row>
    <row r="612" spans="1:29" ht="12.75">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c r="AA612" s="164"/>
      <c r="AB612" s="164"/>
      <c r="AC612" s="164"/>
    </row>
    <row r="613" spans="1:29" ht="12.75">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row>
    <row r="614" spans="1:29" ht="12.75">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row>
    <row r="615" spans="1:29" ht="12.75">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row>
    <row r="616" spans="1:29" ht="12.75">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row>
    <row r="617" spans="1:29" ht="12.75">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row>
    <row r="618" spans="1:29" ht="12.75">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row>
    <row r="619" spans="1:29" ht="12.75">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row>
    <row r="620" spans="1:29" ht="12.75">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row>
    <row r="621" spans="1:29" ht="12.75">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row>
    <row r="622" spans="1:29" ht="12.75">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row>
    <row r="623" spans="1:29" ht="12.75">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c r="AA623" s="164"/>
      <c r="AB623" s="164"/>
      <c r="AC623" s="164"/>
    </row>
    <row r="624" spans="1:29" ht="12.75">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row>
    <row r="625" spans="1:29" ht="12.75">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row>
    <row r="626" spans="1:29" ht="12.75">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row>
    <row r="627" spans="1:29" ht="12.75">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row>
    <row r="628" spans="1:29" ht="12.75">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row>
    <row r="629" spans="1:29" ht="12.75">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c r="AA629" s="164"/>
      <c r="AB629" s="164"/>
      <c r="AC629" s="164"/>
    </row>
    <row r="630" spans="1:29" ht="12.75">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row>
    <row r="631" spans="1:29" ht="12.75">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c r="AA631" s="164"/>
      <c r="AB631" s="164"/>
      <c r="AC631" s="164"/>
    </row>
    <row r="632" spans="1:29" ht="12.75">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row>
    <row r="633" spans="1:29" ht="12.75">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row>
    <row r="634" spans="1:29" ht="12.75">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row>
    <row r="635" spans="1:29" ht="12.75">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c r="AA635" s="164"/>
      <c r="AB635" s="164"/>
      <c r="AC635" s="164"/>
    </row>
    <row r="636" spans="1:29" ht="12.75">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row>
    <row r="637" spans="1:29" ht="12.75">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row>
    <row r="638" spans="1:29" ht="12.75">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row>
    <row r="639" spans="1:29" ht="12.75">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c r="AA639" s="164"/>
      <c r="AB639" s="164"/>
      <c r="AC639" s="164"/>
    </row>
    <row r="640" spans="1:29" ht="12.75">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c r="AA640" s="164"/>
      <c r="AB640" s="164"/>
      <c r="AC640" s="164"/>
    </row>
    <row r="641" spans="1:29" ht="12.75">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c r="AA641" s="164"/>
      <c r="AB641" s="164"/>
      <c r="AC641" s="164"/>
    </row>
    <row r="642" spans="1:29" ht="12.75">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row>
    <row r="643" spans="1:29" ht="12.75">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row>
    <row r="644" spans="1:29" ht="12.75">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row>
    <row r="645" spans="1:29" ht="12.75">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row>
    <row r="646" spans="1:29" ht="12.75">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row>
    <row r="647" spans="1:29" ht="12.75">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c r="AA647" s="164"/>
      <c r="AB647" s="164"/>
      <c r="AC647" s="164"/>
    </row>
    <row r="648" spans="1:29" ht="12.75">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c r="AA648" s="164"/>
      <c r="AB648" s="164"/>
      <c r="AC648" s="164"/>
    </row>
    <row r="649" spans="1:29" ht="12.75">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c r="AA649" s="164"/>
      <c r="AB649" s="164"/>
      <c r="AC649" s="164"/>
    </row>
    <row r="650" spans="1:29" ht="12.75">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row>
    <row r="651" spans="1:29" ht="12.75">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c r="AA651" s="164"/>
      <c r="AB651" s="164"/>
      <c r="AC651" s="164"/>
    </row>
    <row r="652" spans="1:29" ht="12.75">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c r="AA652" s="164"/>
      <c r="AB652" s="164"/>
      <c r="AC652" s="164"/>
    </row>
    <row r="653" spans="1:29" ht="12.75">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c r="AA653" s="164"/>
      <c r="AB653" s="164"/>
      <c r="AC653" s="164"/>
    </row>
    <row r="654" spans="1:29" ht="12.75">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c r="AA654" s="164"/>
      <c r="AB654" s="164"/>
      <c r="AC654" s="164"/>
    </row>
    <row r="655" spans="1:29" ht="12.75">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c r="AA655" s="164"/>
      <c r="AB655" s="164"/>
      <c r="AC655" s="164"/>
    </row>
    <row r="656" spans="1:29" ht="12.75">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c r="AA656" s="164"/>
      <c r="AB656" s="164"/>
      <c r="AC656" s="164"/>
    </row>
    <row r="657" spans="1:29" ht="12.75">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c r="AA657" s="164"/>
      <c r="AB657" s="164"/>
      <c r="AC657" s="164"/>
    </row>
    <row r="658" spans="1:29" ht="12.75">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c r="AA658" s="164"/>
      <c r="AB658" s="164"/>
      <c r="AC658" s="164"/>
    </row>
    <row r="659" spans="1:29" ht="12.75">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c r="AA659" s="164"/>
      <c r="AB659" s="164"/>
      <c r="AC659" s="164"/>
    </row>
    <row r="660" spans="1:29" ht="12.75">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c r="AA660" s="164"/>
      <c r="AB660" s="164"/>
      <c r="AC660" s="164"/>
    </row>
    <row r="661" spans="1:29" ht="12.75">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row>
    <row r="662" spans="1:29" ht="12.75">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c r="AA662" s="164"/>
      <c r="AB662" s="164"/>
      <c r="AC662" s="164"/>
    </row>
    <row r="663" spans="1:29" ht="12.75">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row>
    <row r="664" spans="1:29" ht="12.75">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c r="AA664" s="164"/>
      <c r="AB664" s="164"/>
      <c r="AC664" s="164"/>
    </row>
    <row r="665" spans="1:29" ht="12.75">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c r="AA665" s="164"/>
      <c r="AB665" s="164"/>
      <c r="AC665" s="164"/>
    </row>
    <row r="666" spans="1:29" ht="12.75">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c r="AA666" s="164"/>
      <c r="AB666" s="164"/>
      <c r="AC666" s="164"/>
    </row>
    <row r="667" spans="1:29" ht="12.75">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c r="AA667" s="164"/>
      <c r="AB667" s="164"/>
      <c r="AC667" s="164"/>
    </row>
    <row r="668" spans="1:29" ht="12.75">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row>
    <row r="669" spans="1:29" ht="12.75">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c r="AA669" s="164"/>
      <c r="AB669" s="164"/>
      <c r="AC669" s="164"/>
    </row>
    <row r="670" spans="1:29" ht="12.75">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c r="AA670" s="164"/>
      <c r="AB670" s="164"/>
      <c r="AC670" s="164"/>
    </row>
    <row r="671" spans="1:29" ht="12.75">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row>
    <row r="672" spans="1:29" ht="12.75">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c r="AA672" s="164"/>
      <c r="AB672" s="164"/>
      <c r="AC672" s="164"/>
    </row>
    <row r="673" spans="1:29" ht="12.75">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c r="AA673" s="164"/>
      <c r="AB673" s="164"/>
      <c r="AC673" s="164"/>
    </row>
    <row r="674" spans="1:29" ht="12.75">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c r="AA674" s="164"/>
      <c r="AB674" s="164"/>
      <c r="AC674" s="164"/>
    </row>
    <row r="675" spans="1:29" ht="12.75">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row>
    <row r="676" spans="1:29" ht="12.75">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row>
    <row r="677" spans="1:29" ht="12.75">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row>
    <row r="678" spans="1:29" ht="12.75">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row>
    <row r="679" spans="1:29" ht="12.75">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row>
    <row r="680" spans="1:29" ht="12.75">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row>
    <row r="681" spans="1:29" ht="12.75">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c r="AA681" s="164"/>
      <c r="AB681" s="164"/>
      <c r="AC681" s="164"/>
    </row>
    <row r="682" spans="1:29" ht="12.75">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c r="AA682" s="164"/>
      <c r="AB682" s="164"/>
      <c r="AC682" s="164"/>
    </row>
    <row r="683" spans="1:29" ht="12.75">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row>
    <row r="684" spans="1:29" ht="12.75">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c r="AA684" s="164"/>
      <c r="AB684" s="164"/>
      <c r="AC684" s="164"/>
    </row>
    <row r="685" spans="1:29" ht="12.75">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row>
    <row r="686" spans="1:29" ht="12.75">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row>
    <row r="687" spans="1:29" ht="12.75">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c r="AA687" s="164"/>
      <c r="AB687" s="164"/>
      <c r="AC687" s="164"/>
    </row>
    <row r="688" spans="1:29" ht="12.75">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c r="AA688" s="164"/>
      <c r="AB688" s="164"/>
      <c r="AC688" s="164"/>
    </row>
    <row r="689" spans="1:29" ht="12.75">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row>
    <row r="690" spans="1:29" ht="12.75">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row>
    <row r="691" spans="1:29" ht="12.75">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c r="AA691" s="164"/>
      <c r="AB691" s="164"/>
      <c r="AC691" s="164"/>
    </row>
    <row r="692" spans="1:29" ht="12.75">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c r="AA692" s="164"/>
      <c r="AB692" s="164"/>
      <c r="AC692" s="164"/>
    </row>
    <row r="693" spans="1:29" ht="12.75">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c r="AA693" s="164"/>
      <c r="AB693" s="164"/>
      <c r="AC693" s="164"/>
    </row>
    <row r="694" spans="1:29" ht="12.75">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c r="AA694" s="164"/>
      <c r="AB694" s="164"/>
      <c r="AC694" s="164"/>
    </row>
    <row r="695" spans="1:29" ht="12.75">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c r="AA695" s="164"/>
      <c r="AB695" s="164"/>
      <c r="AC695" s="164"/>
    </row>
    <row r="696" spans="1:29" ht="12.75">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c r="AA696" s="164"/>
      <c r="AB696" s="164"/>
      <c r="AC696" s="164"/>
    </row>
    <row r="697" spans="1:29" ht="12.75">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row>
    <row r="698" spans="1:29" ht="12.75">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row>
    <row r="699" spans="1:29" ht="12.75">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row>
    <row r="700" spans="1:29" ht="12.75">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row>
    <row r="701" spans="1:29" ht="12.75">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row>
    <row r="702" spans="1:29" ht="12.75">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row>
    <row r="703" spans="1:29" ht="12.75">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c r="AA703" s="164"/>
      <c r="AB703" s="164"/>
      <c r="AC703" s="164"/>
    </row>
    <row r="704" spans="1:29" ht="12.75">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row>
    <row r="705" spans="1:29" ht="12.75">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row>
    <row r="706" spans="1:29" ht="12.75">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c r="AA706" s="164"/>
      <c r="AB706" s="164"/>
      <c r="AC706" s="164"/>
    </row>
    <row r="707" spans="1:29" ht="12.75">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row>
    <row r="708" spans="1:29" ht="12.75">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c r="AA708" s="164"/>
      <c r="AB708" s="164"/>
      <c r="AC708" s="164"/>
    </row>
    <row r="709" spans="1:29" ht="12.75">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row>
    <row r="710" spans="1:29" ht="12.75">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row>
    <row r="711" spans="1:29" ht="12.75">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row>
    <row r="712" spans="1:29" ht="12.75">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row>
    <row r="713" spans="1:29" ht="12.75">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row>
    <row r="714" spans="1:29" ht="12.75">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row>
    <row r="715" spans="1:29" ht="12.75">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row>
    <row r="716" spans="1:29" ht="12.75">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c r="AA716" s="164"/>
      <c r="AB716" s="164"/>
      <c r="AC716" s="164"/>
    </row>
    <row r="717" spans="1:29" ht="12.75">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row>
    <row r="718" spans="1:29" ht="12.75">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row>
    <row r="719" spans="1:29" ht="12.75">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c r="AA719" s="164"/>
      <c r="AB719" s="164"/>
      <c r="AC719" s="164"/>
    </row>
    <row r="720" spans="1:29" ht="12.75">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row>
    <row r="721" spans="1:29" ht="12.75">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c r="AA721" s="164"/>
      <c r="AB721" s="164"/>
      <c r="AC721" s="164"/>
    </row>
    <row r="722" spans="1:29" ht="12.75">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row>
    <row r="723" spans="1:29" ht="12.75">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c r="AA723" s="164"/>
      <c r="AB723" s="164"/>
      <c r="AC723" s="164"/>
    </row>
    <row r="724" spans="1:29" ht="12.75">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c r="AA724" s="164"/>
      <c r="AB724" s="164"/>
      <c r="AC724" s="164"/>
    </row>
    <row r="725" spans="1:29" ht="12.75">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row>
    <row r="726" spans="1:29" ht="12.75">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c r="AA726" s="164"/>
      <c r="AB726" s="164"/>
      <c r="AC726" s="164"/>
    </row>
    <row r="727" spans="1:29" ht="12.75">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c r="AA727" s="164"/>
      <c r="AB727" s="164"/>
      <c r="AC727" s="164"/>
    </row>
    <row r="728" spans="1:29" ht="12.75">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row>
    <row r="729" spans="1:29" ht="12.75">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c r="AA729" s="164"/>
      <c r="AB729" s="164"/>
      <c r="AC729" s="164"/>
    </row>
    <row r="730" spans="1:29" ht="12.75">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c r="AA730" s="164"/>
      <c r="AB730" s="164"/>
      <c r="AC730" s="164"/>
    </row>
    <row r="731" spans="1:29" ht="12.75">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c r="AA731" s="164"/>
      <c r="AB731" s="164"/>
      <c r="AC731" s="164"/>
    </row>
    <row r="732" spans="1:29" ht="12.75">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c r="AA732" s="164"/>
      <c r="AB732" s="164"/>
      <c r="AC732" s="164"/>
    </row>
    <row r="733" spans="1:29" ht="12.75">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c r="AA733" s="164"/>
      <c r="AB733" s="164"/>
      <c r="AC733" s="164"/>
    </row>
    <row r="734" spans="1:29" ht="12.75">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c r="AA734" s="164"/>
      <c r="AB734" s="164"/>
      <c r="AC734" s="164"/>
    </row>
    <row r="735" spans="1:29" ht="12.75">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c r="AA735" s="164"/>
      <c r="AB735" s="164"/>
      <c r="AC735" s="164"/>
    </row>
    <row r="736" spans="1:29" ht="12.75">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c r="AA736" s="164"/>
      <c r="AB736" s="164"/>
      <c r="AC736" s="164"/>
    </row>
    <row r="737" spans="1:29" ht="12.75">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row>
    <row r="738" spans="1:29" ht="12.75">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row>
    <row r="739" spans="1:29" ht="12.75">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c r="AA739" s="164"/>
      <c r="AB739" s="164"/>
      <c r="AC739" s="164"/>
    </row>
    <row r="740" spans="1:29" ht="12.75">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c r="AA740" s="164"/>
      <c r="AB740" s="164"/>
      <c r="AC740" s="164"/>
    </row>
    <row r="741" spans="1:29" ht="12.75">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row>
    <row r="742" spans="1:29" ht="12.75">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c r="AA742" s="164"/>
      <c r="AB742" s="164"/>
      <c r="AC742" s="164"/>
    </row>
    <row r="743" spans="1:29" ht="12.75">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c r="AA743" s="164"/>
      <c r="AB743" s="164"/>
      <c r="AC743" s="164"/>
    </row>
    <row r="744" spans="1:29" ht="12.75">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c r="AA744" s="164"/>
      <c r="AB744" s="164"/>
      <c r="AC744" s="164"/>
    </row>
    <row r="745" spans="1:29" ht="12.75">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c r="AA745" s="164"/>
      <c r="AB745" s="164"/>
      <c r="AC745" s="164"/>
    </row>
    <row r="746" spans="1:29" ht="12.75">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c r="AA746" s="164"/>
      <c r="AB746" s="164"/>
      <c r="AC746" s="164"/>
    </row>
    <row r="747" spans="1:29" ht="12.75">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c r="AA747" s="164"/>
      <c r="AB747" s="164"/>
      <c r="AC747" s="164"/>
    </row>
    <row r="748" spans="1:29" ht="12.75">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c r="AA748" s="164"/>
      <c r="AB748" s="164"/>
      <c r="AC748" s="164"/>
    </row>
    <row r="749" spans="1:29" ht="12.75">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c r="AA749" s="164"/>
      <c r="AB749" s="164"/>
      <c r="AC749" s="164"/>
    </row>
    <row r="750" spans="1:29" ht="12.75">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c r="AA750" s="164"/>
      <c r="AB750" s="164"/>
      <c r="AC750" s="164"/>
    </row>
    <row r="751" spans="1:29" ht="12.75">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row>
    <row r="752" spans="1:29" ht="12.75">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c r="AA752" s="164"/>
      <c r="AB752" s="164"/>
      <c r="AC752" s="164"/>
    </row>
    <row r="753" spans="1:29" ht="12.75">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c r="AA753" s="164"/>
      <c r="AB753" s="164"/>
      <c r="AC753" s="164"/>
    </row>
    <row r="754" spans="1:29" ht="12.75">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row>
    <row r="755" spans="1:29" ht="12.75">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c r="AA755" s="164"/>
      <c r="AB755" s="164"/>
      <c r="AC755" s="164"/>
    </row>
    <row r="756" spans="1:29" ht="12.75">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c r="AA756" s="164"/>
      <c r="AB756" s="164"/>
      <c r="AC756" s="164"/>
    </row>
    <row r="757" spans="1:29" ht="12.75">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c r="AA757" s="164"/>
      <c r="AB757" s="164"/>
      <c r="AC757" s="164"/>
    </row>
    <row r="758" spans="1:29" ht="12.75">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c r="AA758" s="164"/>
      <c r="AB758" s="164"/>
      <c r="AC758" s="164"/>
    </row>
    <row r="759" spans="1:29" ht="12.75">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c r="AA759" s="164"/>
      <c r="AB759" s="164"/>
      <c r="AC759" s="164"/>
    </row>
    <row r="760" spans="1:29" ht="12.75">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c r="AA760" s="164"/>
      <c r="AB760" s="164"/>
      <c r="AC760" s="164"/>
    </row>
    <row r="761" spans="1:29" ht="12.75">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c r="AA761" s="164"/>
      <c r="AB761" s="164"/>
      <c r="AC761" s="164"/>
    </row>
    <row r="762" spans="1:29" ht="12.75">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c r="AA762" s="164"/>
      <c r="AB762" s="164"/>
      <c r="AC762" s="164"/>
    </row>
    <row r="763" spans="1:29" ht="12.75">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c r="AA763" s="164"/>
      <c r="AB763" s="164"/>
      <c r="AC763" s="164"/>
    </row>
    <row r="764" spans="1:29" ht="12.75">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row>
    <row r="765" spans="1:29" ht="12.75">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c r="AA765" s="164"/>
      <c r="AB765" s="164"/>
      <c r="AC765" s="164"/>
    </row>
    <row r="766" spans="1:29" ht="12.75">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row>
    <row r="767" spans="1:29" ht="12.75">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row>
    <row r="768" spans="1:29" ht="12.75">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row>
    <row r="769" spans="1:29" ht="12.75">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row>
    <row r="770" spans="1:29" ht="12.75">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c r="AA770" s="164"/>
      <c r="AB770" s="164"/>
      <c r="AC770" s="164"/>
    </row>
    <row r="771" spans="1:29" ht="12.75">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row>
    <row r="772" spans="1:29" ht="12.75">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row>
    <row r="773" spans="1:29" ht="12.75">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row>
    <row r="774" spans="1:29" ht="12.75">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c r="AA774" s="164"/>
      <c r="AB774" s="164"/>
      <c r="AC774" s="164"/>
    </row>
    <row r="775" spans="1:29" ht="12.75">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row>
    <row r="776" spans="1:29" ht="12.75">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c r="AA776" s="164"/>
      <c r="AB776" s="164"/>
      <c r="AC776" s="164"/>
    </row>
    <row r="777" spans="1:29" ht="12.75">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c r="AA777" s="164"/>
      <c r="AB777" s="164"/>
      <c r="AC777" s="164"/>
    </row>
    <row r="778" spans="1:29" ht="12.75">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c r="AA778" s="164"/>
      <c r="AB778" s="164"/>
      <c r="AC778" s="164"/>
    </row>
    <row r="779" spans="1:29" ht="12.75">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c r="AA779" s="164"/>
      <c r="AB779" s="164"/>
      <c r="AC779" s="164"/>
    </row>
    <row r="780" spans="1:29" ht="12.75">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row>
    <row r="781" spans="1:29" ht="12.75">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c r="AA781" s="164"/>
      <c r="AB781" s="164"/>
      <c r="AC781" s="164"/>
    </row>
    <row r="782" spans="1:29" ht="12.75">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c r="AA782" s="164"/>
      <c r="AB782" s="164"/>
      <c r="AC782" s="164"/>
    </row>
    <row r="783" spans="1:29" ht="12.75">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row>
    <row r="784" spans="1:29" ht="12.75">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c r="AA784" s="164"/>
      <c r="AB784" s="164"/>
      <c r="AC784" s="164"/>
    </row>
    <row r="785" spans="1:29" ht="12.75">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row>
    <row r="786" spans="1:29" ht="12.75">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c r="AA786" s="164"/>
      <c r="AB786" s="164"/>
      <c r="AC786" s="164"/>
    </row>
    <row r="787" spans="1:29" ht="12.75">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c r="AA787" s="164"/>
      <c r="AB787" s="164"/>
      <c r="AC787" s="164"/>
    </row>
    <row r="788" spans="1:29" ht="12.75">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row>
    <row r="789" spans="1:29" ht="12.75">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row>
    <row r="790" spans="1:29" ht="12.75">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c r="AA790" s="164"/>
      <c r="AB790" s="164"/>
      <c r="AC790" s="164"/>
    </row>
    <row r="791" spans="1:29" ht="12.75">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row>
    <row r="792" spans="1:29" ht="12.75">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c r="AA792" s="164"/>
      <c r="AB792" s="164"/>
      <c r="AC792" s="164"/>
    </row>
    <row r="793" spans="1:29" ht="12.75">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row>
    <row r="794" spans="1:29" ht="12.75">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c r="AA794" s="164"/>
      <c r="AB794" s="164"/>
      <c r="AC794" s="164"/>
    </row>
    <row r="795" spans="1:29" ht="12.75">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row>
    <row r="796" spans="1:29" ht="12.75">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row>
    <row r="797" spans="1:29" ht="12.75">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row>
    <row r="798" spans="1:29" ht="12.75">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c r="AA798" s="164"/>
      <c r="AB798" s="164"/>
      <c r="AC798" s="164"/>
    </row>
    <row r="799" spans="1:29" ht="12.75">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c r="AA799" s="164"/>
      <c r="AB799" s="164"/>
      <c r="AC799" s="164"/>
    </row>
    <row r="800" spans="1:29" ht="12.75">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c r="AA800" s="164"/>
      <c r="AB800" s="164"/>
      <c r="AC800" s="164"/>
    </row>
    <row r="801" spans="1:29" ht="12.75">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c r="AA801" s="164"/>
      <c r="AB801" s="164"/>
      <c r="AC801" s="164"/>
    </row>
    <row r="802" spans="1:29" ht="12.75">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c r="AA802" s="164"/>
      <c r="AB802" s="164"/>
      <c r="AC802" s="164"/>
    </row>
    <row r="803" spans="1:29" ht="12.75">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c r="AA803" s="164"/>
      <c r="AB803" s="164"/>
      <c r="AC803" s="164"/>
    </row>
    <row r="804" spans="1:29" ht="12.75">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row>
    <row r="805" spans="1:29" ht="12.75">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c r="AA805" s="164"/>
      <c r="AB805" s="164"/>
      <c r="AC805" s="164"/>
    </row>
    <row r="806" spans="1:29" ht="12.75">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row>
    <row r="807" spans="1:29" ht="12.75">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c r="AA807" s="164"/>
      <c r="AB807" s="164"/>
      <c r="AC807" s="164"/>
    </row>
    <row r="808" spans="1:29" ht="12.75">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row>
    <row r="809" spans="1:29" ht="12.75">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row>
    <row r="810" spans="1:29" ht="12.75">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row>
    <row r="811" spans="1:29" ht="12.75">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c r="AA811" s="164"/>
      <c r="AB811" s="164"/>
      <c r="AC811" s="164"/>
    </row>
    <row r="812" spans="1:29" ht="12.75">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row>
    <row r="813" spans="1:29" ht="12.75">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row>
    <row r="814" spans="1:29" ht="12.75">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c r="AA814" s="164"/>
      <c r="AB814" s="164"/>
      <c r="AC814" s="164"/>
    </row>
    <row r="815" spans="1:29" ht="12.75">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c r="AA815" s="164"/>
      <c r="AB815" s="164"/>
      <c r="AC815" s="164"/>
    </row>
    <row r="816" spans="1:29" ht="12.75">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c r="AA816" s="164"/>
      <c r="AB816" s="164"/>
      <c r="AC816" s="164"/>
    </row>
    <row r="817" spans="1:29" ht="12.75">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c r="AA817" s="164"/>
      <c r="AB817" s="164"/>
      <c r="AC817" s="164"/>
    </row>
    <row r="818" spans="1:29" ht="12.75">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c r="AA818" s="164"/>
      <c r="AB818" s="164"/>
      <c r="AC818" s="164"/>
    </row>
    <row r="819" spans="1:29" ht="12.75">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row>
    <row r="820" spans="1:29" ht="12.75">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row>
    <row r="821" spans="1:29" ht="12.75">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row>
    <row r="822" spans="1:29" ht="12.75">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row>
    <row r="823" spans="1:29" ht="12.75">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row>
    <row r="824" spans="1:29" ht="12.75">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c r="AA824" s="164"/>
      <c r="AB824" s="164"/>
      <c r="AC824" s="164"/>
    </row>
    <row r="825" spans="1:29" ht="12.75">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row>
    <row r="826" spans="1:29" ht="12.75">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row>
    <row r="827" spans="1:29" ht="12.75">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c r="AA827" s="164"/>
      <c r="AB827" s="164"/>
      <c r="AC827" s="164"/>
    </row>
    <row r="828" spans="1:29" ht="12.75">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c r="AA828" s="164"/>
      <c r="AB828" s="164"/>
      <c r="AC828" s="164"/>
    </row>
    <row r="829" spans="1:29" ht="12.75">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c r="AA829" s="164"/>
      <c r="AB829" s="164"/>
      <c r="AC829" s="164"/>
    </row>
    <row r="830" spans="1:29" ht="12.75">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row>
    <row r="831" spans="1:29" ht="12.75">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c r="AA831" s="164"/>
      <c r="AB831" s="164"/>
      <c r="AC831" s="164"/>
    </row>
    <row r="832" spans="1:29" ht="12.75">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row>
    <row r="833" spans="1:29" ht="12.75">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c r="AA833" s="164"/>
      <c r="AB833" s="164"/>
      <c r="AC833" s="164"/>
    </row>
    <row r="834" spans="1:29" ht="12.75">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c r="AA834" s="164"/>
      <c r="AB834" s="164"/>
      <c r="AC834" s="164"/>
    </row>
    <row r="835" spans="1:29" ht="12.75">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row>
    <row r="836" spans="1:29" ht="12.75">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row>
    <row r="837" spans="1:29" ht="12.75">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row>
    <row r="838" spans="1:29" ht="12.75">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c r="AA838" s="164"/>
      <c r="AB838" s="164"/>
      <c r="AC838" s="164"/>
    </row>
    <row r="839" spans="1:29" ht="12.75">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row>
    <row r="840" spans="1:29" ht="12.75">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row>
    <row r="841" spans="1:29" ht="12.75">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row>
    <row r="842" spans="1:29" ht="12.75">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c r="AA842" s="164"/>
      <c r="AB842" s="164"/>
      <c r="AC842" s="164"/>
    </row>
    <row r="843" spans="1:29" ht="12.75">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c r="AA843" s="164"/>
      <c r="AB843" s="164"/>
      <c r="AC843" s="164"/>
    </row>
    <row r="844" spans="1:29" ht="12.75">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c r="AA844" s="164"/>
      <c r="AB844" s="164"/>
      <c r="AC844" s="164"/>
    </row>
    <row r="845" spans="1:29" ht="12.75">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row>
    <row r="846" spans="1:29" ht="12.75">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c r="AA846" s="164"/>
      <c r="AB846" s="164"/>
      <c r="AC846" s="164"/>
    </row>
    <row r="847" spans="1:29" ht="12.75">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row>
    <row r="848" spans="1:29" ht="12.75">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row>
    <row r="849" spans="1:29" ht="12.75">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row>
    <row r="850" spans="1:29" ht="12.75">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row>
    <row r="851" spans="1:29" ht="12.75">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c r="AA851" s="164"/>
      <c r="AB851" s="164"/>
      <c r="AC851" s="164"/>
    </row>
    <row r="852" spans="1:29" ht="12.75">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row>
    <row r="853" spans="1:29" ht="12.75">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c r="AA853" s="164"/>
      <c r="AB853" s="164"/>
      <c r="AC853" s="164"/>
    </row>
    <row r="854" spans="1:29" ht="12.75">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row>
    <row r="855" spans="1:29" ht="12.75">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c r="AA855" s="164"/>
      <c r="AB855" s="164"/>
      <c r="AC855" s="164"/>
    </row>
    <row r="856" spans="1:29" ht="12.75">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c r="AA856" s="164"/>
      <c r="AB856" s="164"/>
      <c r="AC856" s="164"/>
    </row>
    <row r="857" spans="1:29" ht="12.75">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c r="AA857" s="164"/>
      <c r="AB857" s="164"/>
      <c r="AC857" s="164"/>
    </row>
    <row r="858" spans="1:29" ht="12.75">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row>
    <row r="859" spans="1:29" ht="12.75">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c r="AA859" s="164"/>
      <c r="AB859" s="164"/>
      <c r="AC859" s="164"/>
    </row>
    <row r="860" spans="1:29" ht="12.75">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c r="AA860" s="164"/>
      <c r="AB860" s="164"/>
      <c r="AC860" s="164"/>
    </row>
    <row r="861" spans="1:29" ht="12.75">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c r="AA861" s="164"/>
      <c r="AB861" s="164"/>
      <c r="AC861" s="164"/>
    </row>
    <row r="862" spans="1:29" ht="12.75">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c r="AA862" s="164"/>
      <c r="AB862" s="164"/>
      <c r="AC862" s="164"/>
    </row>
    <row r="863" spans="1:29" ht="12.75">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c r="AA863" s="164"/>
      <c r="AB863" s="164"/>
      <c r="AC863" s="164"/>
    </row>
    <row r="864" spans="1:29" ht="12.75">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c r="AA864" s="164"/>
      <c r="AB864" s="164"/>
      <c r="AC864" s="164"/>
    </row>
    <row r="865" spans="1:29" ht="12.75">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c r="AA865" s="164"/>
      <c r="AB865" s="164"/>
      <c r="AC865" s="164"/>
    </row>
    <row r="866" spans="1:29" ht="12.75">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c r="AA866" s="164"/>
      <c r="AB866" s="164"/>
      <c r="AC866" s="164"/>
    </row>
    <row r="867" spans="1:29" ht="12.75">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c r="AA867" s="164"/>
      <c r="AB867" s="164"/>
      <c r="AC867" s="164"/>
    </row>
    <row r="868" spans="1:29" ht="12.75">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row>
    <row r="869" spans="1:29" ht="12.75">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row>
    <row r="870" spans="1:29" ht="12.75">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row>
    <row r="871" spans="1:29" ht="12.75">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row>
    <row r="872" spans="1:29" ht="12.75">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c r="AA872" s="164"/>
      <c r="AB872" s="164"/>
      <c r="AC872" s="164"/>
    </row>
    <row r="873" spans="1:29" ht="12.75">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c r="AA873" s="164"/>
      <c r="AB873" s="164"/>
      <c r="AC873" s="164"/>
    </row>
    <row r="874" spans="1:29" ht="12.75">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c r="AA874" s="164"/>
      <c r="AB874" s="164"/>
      <c r="AC874" s="164"/>
    </row>
    <row r="875" spans="1:29" ht="12.75">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c r="AA875" s="164"/>
      <c r="AB875" s="164"/>
      <c r="AC875" s="164"/>
    </row>
    <row r="876" spans="1:29" ht="12.75">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row>
    <row r="877" spans="1:29" ht="12.75">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row>
    <row r="878" spans="1:29" ht="12.75">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row>
    <row r="879" spans="1:29" ht="12.75">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c r="AA879" s="164"/>
      <c r="AB879" s="164"/>
      <c r="AC879" s="164"/>
    </row>
    <row r="880" spans="1:29" ht="12.75">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c r="AA880" s="164"/>
      <c r="AB880" s="164"/>
      <c r="AC880" s="164"/>
    </row>
    <row r="881" spans="1:29" ht="12.75">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row>
    <row r="882" spans="1:29" ht="12.75">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row>
    <row r="883" spans="1:29" ht="12.75">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row>
    <row r="884" spans="1:29" ht="12.75">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c r="AA884" s="164"/>
      <c r="AB884" s="164"/>
      <c r="AC884" s="164"/>
    </row>
    <row r="885" spans="1:29" ht="12.75">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c r="AA885" s="164"/>
      <c r="AB885" s="164"/>
      <c r="AC885" s="164"/>
    </row>
    <row r="886" spans="1:29" ht="12.75">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c r="AA886" s="164"/>
      <c r="AB886" s="164"/>
      <c r="AC886" s="164"/>
    </row>
    <row r="887" spans="1:29" ht="12.75">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row>
    <row r="888" spans="1:29" ht="12.75">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c r="AA888" s="164"/>
      <c r="AB888" s="164"/>
      <c r="AC888" s="164"/>
    </row>
    <row r="889" spans="1:29" ht="12.75">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c r="AA889" s="164"/>
      <c r="AB889" s="164"/>
      <c r="AC889" s="164"/>
    </row>
    <row r="890" spans="1:29" ht="12.75">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c r="AA890" s="164"/>
      <c r="AB890" s="164"/>
      <c r="AC890" s="164"/>
    </row>
    <row r="891" spans="1:29" ht="12.75">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c r="AA891" s="164"/>
      <c r="AB891" s="164"/>
      <c r="AC891" s="164"/>
    </row>
    <row r="892" spans="1:29" ht="12.75">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c r="AA892" s="164"/>
      <c r="AB892" s="164"/>
      <c r="AC892" s="164"/>
    </row>
    <row r="893" spans="1:29" ht="12.75">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c r="AA893" s="164"/>
      <c r="AB893" s="164"/>
      <c r="AC893" s="164"/>
    </row>
    <row r="894" spans="1:29" ht="12.75">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c r="AA894" s="164"/>
      <c r="AB894" s="164"/>
      <c r="AC894" s="164"/>
    </row>
    <row r="895" spans="1:29" ht="12.75">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c r="AA895" s="164"/>
      <c r="AB895" s="164"/>
      <c r="AC895" s="164"/>
    </row>
    <row r="896" spans="1:29" ht="12.75">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row>
    <row r="897" spans="1:29" ht="12.75">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row>
    <row r="898" spans="1:29" ht="12.75">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row>
    <row r="899" spans="1:29" ht="12.75">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row>
    <row r="900" spans="1:29" ht="12.75">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c r="AA900" s="164"/>
      <c r="AB900" s="164"/>
      <c r="AC900" s="164"/>
    </row>
    <row r="901" spans="1:29" ht="12.75">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row>
    <row r="902" spans="1:29" ht="12.75">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c r="AA902" s="164"/>
      <c r="AB902" s="164"/>
      <c r="AC902" s="164"/>
    </row>
    <row r="903" spans="1:29" ht="12.75">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c r="AA903" s="164"/>
      <c r="AB903" s="164"/>
      <c r="AC903" s="164"/>
    </row>
    <row r="904" spans="1:29" ht="12.75">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row>
    <row r="905" spans="1:29" ht="12.75">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row>
    <row r="906" spans="1:29" ht="12.75">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c r="AA906" s="164"/>
      <c r="AB906" s="164"/>
      <c r="AC906" s="164"/>
    </row>
    <row r="907" spans="1:29" ht="12.75">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row>
    <row r="908" spans="1:29" ht="12.75">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row>
    <row r="909" spans="1:29" ht="12.75">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row>
    <row r="910" spans="1:29" ht="12.75">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c r="AA910" s="164"/>
      <c r="AB910" s="164"/>
      <c r="AC910" s="164"/>
    </row>
    <row r="911" spans="1:29" ht="12.75">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c r="AA911" s="164"/>
      <c r="AB911" s="164"/>
      <c r="AC911" s="164"/>
    </row>
    <row r="912" spans="1:29" ht="12.75">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c r="AA912" s="164"/>
      <c r="AB912" s="164"/>
      <c r="AC912" s="164"/>
    </row>
    <row r="913" spans="1:29" ht="12.75">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c r="AA913" s="164"/>
      <c r="AB913" s="164"/>
      <c r="AC913" s="164"/>
    </row>
    <row r="914" spans="1:29" ht="12.75">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c r="AA914" s="164"/>
      <c r="AB914" s="164"/>
      <c r="AC914" s="164"/>
    </row>
    <row r="915" spans="1:29" ht="12.75">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c r="AA915" s="164"/>
      <c r="AB915" s="164"/>
      <c r="AC915" s="164"/>
    </row>
    <row r="916" spans="1:29" ht="12.75">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row>
    <row r="917" spans="1:29" ht="12.75">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c r="AA917" s="164"/>
      <c r="AB917" s="164"/>
      <c r="AC917" s="164"/>
    </row>
    <row r="918" spans="1:29" ht="12.75">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c r="AA918" s="164"/>
      <c r="AB918" s="164"/>
      <c r="AC918" s="164"/>
    </row>
    <row r="919" spans="1:29" ht="12.75">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c r="AA919" s="164"/>
      <c r="AB919" s="164"/>
      <c r="AC919" s="164"/>
    </row>
    <row r="920" spans="1:29" ht="12.75">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row>
    <row r="921" spans="1:29" ht="12.75">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c r="AA921" s="164"/>
      <c r="AB921" s="164"/>
      <c r="AC921" s="164"/>
    </row>
    <row r="922" spans="1:29" ht="12.75">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c r="AA922" s="164"/>
      <c r="AB922" s="164"/>
      <c r="AC922" s="164"/>
    </row>
    <row r="923" spans="1:29" ht="12.75">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c r="AA923" s="164"/>
      <c r="AB923" s="164"/>
      <c r="AC923" s="164"/>
    </row>
    <row r="924" spans="1:29" ht="12.75">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c r="AA924" s="164"/>
      <c r="AB924" s="164"/>
      <c r="AC924" s="164"/>
    </row>
    <row r="925" spans="1:29" ht="12.75">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c r="AA925" s="164"/>
      <c r="AB925" s="164"/>
      <c r="AC925" s="164"/>
    </row>
    <row r="926" spans="1:29" ht="12.75">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c r="AA926" s="164"/>
      <c r="AB926" s="164"/>
      <c r="AC926" s="164"/>
    </row>
    <row r="927" spans="1:29" ht="12.75">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c r="AA927" s="164"/>
      <c r="AB927" s="164"/>
      <c r="AC927" s="164"/>
    </row>
    <row r="928" spans="1:29" ht="12.75">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row>
    <row r="929" spans="1:29" ht="12.75">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row>
    <row r="930" spans="1:29" ht="12.75">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c r="AA930" s="164"/>
      <c r="AB930" s="164"/>
      <c r="AC930" s="164"/>
    </row>
    <row r="931" spans="1:29" ht="12.75">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c r="AA931" s="164"/>
      <c r="AB931" s="164"/>
      <c r="AC931" s="164"/>
    </row>
    <row r="932" spans="1:29" ht="12.75">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c r="AA932" s="164"/>
      <c r="AB932" s="164"/>
      <c r="AC932" s="164"/>
    </row>
    <row r="933" spans="1:29" ht="12.75">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c r="AA933" s="164"/>
      <c r="AB933" s="164"/>
      <c r="AC933" s="164"/>
    </row>
    <row r="934" spans="1:29" ht="12.75">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row>
    <row r="935" spans="1:29" ht="12.75">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c r="AA935" s="164"/>
      <c r="AB935" s="164"/>
      <c r="AC935" s="164"/>
    </row>
    <row r="936" spans="1:29" ht="12.75">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row>
    <row r="937" spans="1:29" ht="12.75">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c r="AA937" s="164"/>
      <c r="AB937" s="164"/>
      <c r="AC937" s="164"/>
    </row>
    <row r="938" spans="1:29" ht="12.75">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c r="AA938" s="164"/>
      <c r="AB938" s="164"/>
      <c r="AC938" s="164"/>
    </row>
    <row r="939" spans="1:29" ht="12.75">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c r="AA939" s="164"/>
      <c r="AB939" s="164"/>
      <c r="AC939" s="164"/>
    </row>
    <row r="940" spans="1:29" ht="12.75">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c r="AA940" s="164"/>
      <c r="AB940" s="164"/>
      <c r="AC940" s="164"/>
    </row>
    <row r="941" spans="1:29" ht="12.75">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c r="AA941" s="164"/>
      <c r="AB941" s="164"/>
      <c r="AC941" s="164"/>
    </row>
    <row r="942" spans="1:29" ht="12.75">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row>
    <row r="943" spans="1:29" ht="12.75">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c r="AA943" s="164"/>
      <c r="AB943" s="164"/>
      <c r="AC943" s="164"/>
    </row>
    <row r="944" spans="1:29" ht="12.75">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c r="AA944" s="164"/>
      <c r="AB944" s="164"/>
      <c r="AC944" s="164"/>
    </row>
    <row r="945" spans="1:29" ht="12.75">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c r="AA945" s="164"/>
      <c r="AB945" s="164"/>
      <c r="AC945" s="164"/>
    </row>
    <row r="946" spans="1:29" ht="12.75">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c r="AA946" s="164"/>
      <c r="AB946" s="164"/>
      <c r="AC946" s="164"/>
    </row>
    <row r="947" spans="1:29" ht="12.75">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c r="AA947" s="164"/>
      <c r="AB947" s="164"/>
      <c r="AC947" s="164"/>
    </row>
    <row r="948" spans="1:29" ht="12.75">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c r="AA948" s="164"/>
      <c r="AB948" s="164"/>
      <c r="AC948" s="164"/>
    </row>
    <row r="949" spans="1:29" ht="12.75">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c r="AA949" s="164"/>
      <c r="AB949" s="164"/>
      <c r="AC949" s="164"/>
    </row>
    <row r="950" spans="1:29" ht="12.75">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row>
    <row r="951" spans="1:29" ht="12.75">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c r="AA951" s="164"/>
      <c r="AB951" s="164"/>
      <c r="AC951" s="164"/>
    </row>
    <row r="952" spans="1:29" ht="12.75">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c r="AA952" s="164"/>
      <c r="AB952" s="164"/>
      <c r="AC952" s="164"/>
    </row>
    <row r="953" spans="1:29" ht="12.75">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c r="AA953" s="164"/>
      <c r="AB953" s="164"/>
      <c r="AC953" s="164"/>
    </row>
    <row r="954" spans="1:29" ht="12.75">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row>
    <row r="955" spans="1:29" ht="12.75">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c r="AA955" s="164"/>
      <c r="AB955" s="164"/>
      <c r="AC955" s="164"/>
    </row>
    <row r="956" spans="1:29" ht="12.75">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row>
    <row r="957" spans="1:29" ht="12.75">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c r="AA957" s="164"/>
      <c r="AB957" s="164"/>
      <c r="AC957" s="164"/>
    </row>
    <row r="958" spans="1:29" ht="12.75">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row>
    <row r="959" spans="1:29" ht="12.75">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c r="AA959" s="164"/>
      <c r="AB959" s="164"/>
      <c r="AC959" s="164"/>
    </row>
    <row r="960" spans="1:29" ht="12.75">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row>
    <row r="961" spans="1:29" ht="12.75">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row>
    <row r="962" spans="1:29" ht="12.75">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row>
    <row r="963" spans="1:29" ht="12.75">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row>
    <row r="964" spans="1:29" ht="12.75">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row>
    <row r="965" spans="1:29" ht="12.75">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row>
    <row r="966" spans="1:29" ht="12.75">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row>
    <row r="967" spans="1:29" ht="12.75">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row>
    <row r="968" spans="1:29" ht="12.75">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row>
    <row r="969" spans="1:29" ht="12.75">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row>
    <row r="970" spans="1:29" ht="12.75">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row>
    <row r="971" spans="1:29" ht="12.75">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row>
    <row r="972" spans="1:29" ht="12.75">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row>
    <row r="973" spans="1:29" ht="12.75">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row>
    <row r="974" spans="1:29" ht="12.75">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c r="AA974" s="164"/>
      <c r="AB974" s="164"/>
      <c r="AC974" s="164"/>
    </row>
    <row r="975" spans="1:29" ht="12.75">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c r="AA975" s="164"/>
      <c r="AB975" s="164"/>
      <c r="AC975" s="164"/>
    </row>
    <row r="976" spans="1:29" ht="12.75">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row>
    <row r="977" spans="1:29" ht="12.75">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row>
    <row r="978" spans="1:29" ht="12.75">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c r="AA978" s="164"/>
      <c r="AB978" s="164"/>
      <c r="AC978" s="164"/>
    </row>
    <row r="979" spans="1:29" ht="12.75">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c r="AA979" s="164"/>
      <c r="AB979" s="164"/>
      <c r="AC979" s="164"/>
    </row>
    <row r="980" spans="1:29" ht="12.75">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c r="AA980" s="164"/>
      <c r="AB980" s="164"/>
      <c r="AC980" s="164"/>
    </row>
    <row r="981" spans="1:29" ht="12.75">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c r="AA981" s="164"/>
      <c r="AB981" s="164"/>
      <c r="AC981" s="164"/>
    </row>
    <row r="982" spans="1:29" ht="12.75">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row>
    <row r="983" spans="1:29" ht="12.75">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c r="AA983" s="164"/>
      <c r="AB983" s="164"/>
      <c r="AC983" s="164"/>
    </row>
    <row r="984" spans="1:29" ht="12.75">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c r="AA984" s="164"/>
      <c r="AB984" s="164"/>
      <c r="AC984" s="164"/>
    </row>
    <row r="985" spans="1:29" ht="12.75">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c r="AA985" s="164"/>
      <c r="AB985" s="164"/>
      <c r="AC985" s="164"/>
    </row>
    <row r="986" spans="1:29" ht="12.75">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row>
    <row r="987" spans="1:29" ht="12.75">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row>
    <row r="988" spans="1:29" ht="12.75">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c r="AA988" s="164"/>
      <c r="AB988" s="164"/>
      <c r="AC988" s="164"/>
    </row>
    <row r="989" spans="1:29" ht="12.75">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c r="AA989" s="164"/>
      <c r="AB989" s="164"/>
      <c r="AC989" s="164"/>
    </row>
    <row r="990" spans="1:29" ht="12.75">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row>
    <row r="991" spans="1:29" ht="12.75">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c r="AA991" s="164"/>
      <c r="AB991" s="164"/>
      <c r="AC991" s="164"/>
    </row>
    <row r="992" spans="1:29" ht="12.75">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c r="AA992" s="164"/>
      <c r="AB992" s="164"/>
      <c r="AC992" s="164"/>
    </row>
    <row r="993" spans="1:29" ht="12.75">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c r="AA993" s="164"/>
      <c r="AB993" s="164"/>
      <c r="AC993" s="164"/>
    </row>
    <row r="994" spans="1:29" ht="12.75">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row>
    <row r="995" spans="1:29" ht="12.75">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c r="AA995" s="164"/>
      <c r="AB995" s="164"/>
      <c r="AC995" s="164"/>
    </row>
    <row r="996" spans="1:29" ht="12.75">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c r="AA996" s="164"/>
      <c r="AB996" s="164"/>
      <c r="AC996" s="164"/>
    </row>
    <row r="997" spans="1:29" ht="12.75">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row>
    <row r="998" spans="1:29" ht="12.75">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row>
    <row r="999" spans="1:29" ht="12.75">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row>
    <row r="1000" spans="1:29" ht="12.75">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row>
    <row r="1001" spans="1:29" ht="12.75">
      <c r="A1001" s="164"/>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c r="AA1001" s="164"/>
      <c r="AB1001" s="164"/>
      <c r="AC1001" s="164"/>
    </row>
    <row r="1002" spans="1:29" ht="12.75">
      <c r="A1002" s="164"/>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c r="AA1002" s="164"/>
      <c r="AB1002" s="164"/>
      <c r="AC1002" s="164"/>
    </row>
    <row r="1003" spans="1:29" ht="12.75">
      <c r="A1003" s="164"/>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c r="AA1003" s="164"/>
      <c r="AB1003" s="164"/>
      <c r="AC1003" s="164"/>
    </row>
    <row r="1004" spans="1:29" ht="12.75">
      <c r="A1004" s="164"/>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c r="AA1004" s="164"/>
      <c r="AB1004" s="164"/>
      <c r="AC1004" s="164"/>
    </row>
    <row r="1005" spans="1:29" ht="12.75">
      <c r="A1005" s="164"/>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c r="AA1005" s="164"/>
      <c r="AB1005" s="164"/>
      <c r="AC1005" s="164"/>
    </row>
    <row r="1006" spans="1:29" ht="12.75">
      <c r="A1006" s="164"/>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c r="AA1006" s="164"/>
      <c r="AB1006" s="164"/>
      <c r="AC1006" s="164"/>
    </row>
    <row r="1007" spans="1:29" ht="12.75">
      <c r="A1007" s="164"/>
      <c r="B1007" s="164"/>
      <c r="C1007" s="164"/>
      <c r="D1007" s="164"/>
      <c r="E1007" s="164"/>
      <c r="F1007" s="164"/>
      <c r="G1007" s="164"/>
      <c r="H1007" s="164"/>
      <c r="I1007" s="164"/>
      <c r="J1007" s="164"/>
      <c r="K1007" s="164"/>
      <c r="L1007" s="164"/>
      <c r="M1007" s="164"/>
      <c r="N1007" s="164"/>
      <c r="O1007" s="164"/>
      <c r="P1007" s="164"/>
      <c r="Q1007" s="164"/>
      <c r="R1007" s="164"/>
      <c r="S1007" s="164"/>
      <c r="T1007" s="164"/>
      <c r="U1007" s="164"/>
      <c r="V1007" s="164"/>
      <c r="W1007" s="164"/>
      <c r="X1007" s="164"/>
      <c r="Y1007" s="164"/>
      <c r="Z1007" s="164"/>
      <c r="AA1007" s="164"/>
      <c r="AB1007" s="164"/>
      <c r="AC1007" s="164"/>
    </row>
    <row r="1008" spans="1:29" ht="12.75">
      <c r="A1008" s="164"/>
      <c r="B1008" s="164"/>
      <c r="C1008" s="164"/>
      <c r="D1008" s="164"/>
      <c r="E1008" s="164"/>
      <c r="F1008" s="164"/>
      <c r="G1008" s="164"/>
      <c r="H1008" s="164"/>
      <c r="I1008" s="164"/>
      <c r="J1008" s="164"/>
      <c r="K1008" s="164"/>
      <c r="L1008" s="164"/>
      <c r="M1008" s="164"/>
      <c r="N1008" s="164"/>
      <c r="O1008" s="164"/>
      <c r="P1008" s="164"/>
      <c r="Q1008" s="164"/>
      <c r="R1008" s="164"/>
      <c r="S1008" s="164"/>
      <c r="T1008" s="164"/>
      <c r="U1008" s="164"/>
      <c r="V1008" s="164"/>
      <c r="W1008" s="164"/>
      <c r="X1008" s="164"/>
      <c r="Y1008" s="164"/>
      <c r="Z1008" s="164"/>
      <c r="AA1008" s="164"/>
      <c r="AB1008" s="164"/>
      <c r="AC1008" s="164"/>
    </row>
    <row r="1009" spans="1:29" ht="12.75">
      <c r="A1009" s="164"/>
      <c r="B1009" s="164"/>
      <c r="C1009" s="164"/>
      <c r="D1009" s="164"/>
      <c r="E1009" s="164"/>
      <c r="F1009" s="164"/>
      <c r="G1009" s="164"/>
      <c r="H1009" s="164"/>
      <c r="I1009" s="164"/>
      <c r="J1009" s="164"/>
      <c r="K1009" s="164"/>
      <c r="L1009" s="164"/>
      <c r="M1009" s="164"/>
      <c r="N1009" s="164"/>
      <c r="O1009" s="164"/>
      <c r="P1009" s="164"/>
      <c r="Q1009" s="164"/>
      <c r="R1009" s="164"/>
      <c r="S1009" s="164"/>
      <c r="T1009" s="164"/>
      <c r="U1009" s="164"/>
      <c r="V1009" s="164"/>
      <c r="W1009" s="164"/>
      <c r="X1009" s="164"/>
      <c r="Y1009" s="164"/>
      <c r="Z1009" s="164"/>
      <c r="AA1009" s="164"/>
      <c r="AB1009" s="164"/>
      <c r="AC1009" s="164"/>
    </row>
    <row r="1010" spans="1:29" ht="12.75">
      <c r="A1010" s="164"/>
      <c r="B1010" s="164"/>
      <c r="C1010" s="164"/>
      <c r="D1010" s="164"/>
      <c r="E1010" s="164"/>
      <c r="F1010" s="164"/>
      <c r="G1010" s="164"/>
      <c r="H1010" s="164"/>
      <c r="I1010" s="164"/>
      <c r="J1010" s="164"/>
      <c r="K1010" s="164"/>
      <c r="L1010" s="164"/>
      <c r="M1010" s="164"/>
      <c r="N1010" s="164"/>
      <c r="O1010" s="164"/>
      <c r="P1010" s="164"/>
      <c r="Q1010" s="164"/>
      <c r="R1010" s="164"/>
      <c r="S1010" s="164"/>
      <c r="T1010" s="164"/>
      <c r="U1010" s="164"/>
      <c r="V1010" s="164"/>
      <c r="W1010" s="164"/>
      <c r="X1010" s="164"/>
      <c r="Y1010" s="164"/>
      <c r="Z1010" s="164"/>
      <c r="AA1010" s="164"/>
      <c r="AB1010" s="164"/>
      <c r="AC1010" s="164"/>
    </row>
    <row r="1011" spans="1:29" ht="12.75">
      <c r="A1011" s="164"/>
      <c r="B1011" s="164"/>
      <c r="C1011" s="164"/>
      <c r="D1011" s="164"/>
      <c r="E1011" s="164"/>
      <c r="F1011" s="164"/>
      <c r="G1011" s="164"/>
      <c r="H1011" s="164"/>
      <c r="I1011" s="164"/>
      <c r="J1011" s="164"/>
      <c r="K1011" s="164"/>
      <c r="L1011" s="164"/>
      <c r="M1011" s="164"/>
      <c r="N1011" s="164"/>
      <c r="O1011" s="164"/>
      <c r="P1011" s="164"/>
      <c r="Q1011" s="164"/>
      <c r="R1011" s="164"/>
      <c r="S1011" s="164"/>
      <c r="T1011" s="164"/>
      <c r="U1011" s="164"/>
      <c r="V1011" s="164"/>
      <c r="W1011" s="164"/>
      <c r="X1011" s="164"/>
      <c r="Y1011" s="164"/>
      <c r="Z1011" s="164"/>
      <c r="AA1011" s="164"/>
      <c r="AB1011" s="164"/>
      <c r="AC1011" s="164"/>
    </row>
    <row r="1012" spans="1:29" ht="12.75">
      <c r="A1012" s="164"/>
      <c r="B1012" s="164"/>
      <c r="C1012" s="164"/>
      <c r="D1012" s="164"/>
      <c r="E1012" s="164"/>
      <c r="F1012" s="164"/>
      <c r="G1012" s="164"/>
      <c r="H1012" s="164"/>
      <c r="I1012" s="164"/>
      <c r="J1012" s="164"/>
      <c r="K1012" s="164"/>
      <c r="L1012" s="164"/>
      <c r="M1012" s="164"/>
      <c r="N1012" s="164"/>
      <c r="O1012" s="164"/>
      <c r="P1012" s="164"/>
      <c r="Q1012" s="164"/>
      <c r="R1012" s="164"/>
      <c r="S1012" s="164"/>
      <c r="T1012" s="164"/>
      <c r="U1012" s="164"/>
      <c r="V1012" s="164"/>
      <c r="W1012" s="164"/>
      <c r="X1012" s="164"/>
      <c r="Y1012" s="164"/>
      <c r="Z1012" s="164"/>
      <c r="AA1012" s="164"/>
      <c r="AB1012" s="164"/>
      <c r="AC1012" s="164"/>
    </row>
    <row r="1013" spans="1:29" ht="12.75">
      <c r="A1013" s="164"/>
      <c r="B1013" s="164"/>
      <c r="C1013" s="164"/>
      <c r="D1013" s="164"/>
      <c r="E1013" s="164"/>
      <c r="F1013" s="164"/>
      <c r="G1013" s="164"/>
      <c r="H1013" s="164"/>
      <c r="I1013" s="164"/>
      <c r="J1013" s="164"/>
      <c r="K1013" s="164"/>
      <c r="L1013" s="164"/>
      <c r="M1013" s="164"/>
      <c r="N1013" s="164"/>
      <c r="O1013" s="164"/>
      <c r="P1013" s="164"/>
      <c r="Q1013" s="164"/>
      <c r="R1013" s="164"/>
      <c r="S1013" s="164"/>
      <c r="T1013" s="164"/>
      <c r="U1013" s="164"/>
      <c r="V1013" s="164"/>
      <c r="W1013" s="164"/>
      <c r="X1013" s="164"/>
      <c r="Y1013" s="164"/>
      <c r="Z1013" s="164"/>
      <c r="AA1013" s="164"/>
      <c r="AB1013" s="164"/>
      <c r="AC1013" s="164"/>
    </row>
    <row r="1014" spans="1:29" ht="12.75">
      <c r="A1014" s="164"/>
      <c r="B1014" s="164"/>
      <c r="C1014" s="164"/>
      <c r="D1014" s="164"/>
      <c r="E1014" s="164"/>
      <c r="F1014" s="164"/>
      <c r="G1014" s="164"/>
      <c r="H1014" s="164"/>
      <c r="I1014" s="164"/>
      <c r="J1014" s="164"/>
      <c r="K1014" s="164"/>
      <c r="L1014" s="164"/>
      <c r="M1014" s="164"/>
      <c r="N1014" s="164"/>
      <c r="O1014" s="164"/>
      <c r="P1014" s="164"/>
      <c r="Q1014" s="164"/>
      <c r="R1014" s="164"/>
      <c r="S1014" s="164"/>
      <c r="T1014" s="164"/>
      <c r="U1014" s="164"/>
      <c r="V1014" s="164"/>
      <c r="W1014" s="164"/>
      <c r="X1014" s="164"/>
      <c r="Y1014" s="164"/>
      <c r="Z1014" s="164"/>
      <c r="AA1014" s="164"/>
      <c r="AB1014" s="164"/>
      <c r="AC1014" s="164"/>
    </row>
    <row r="1015" spans="1:29" ht="12.75">
      <c r="A1015" s="164"/>
      <c r="B1015" s="164"/>
      <c r="C1015" s="164"/>
      <c r="D1015" s="164"/>
      <c r="E1015" s="164"/>
      <c r="F1015" s="164"/>
      <c r="G1015" s="164"/>
      <c r="H1015" s="164"/>
      <c r="I1015" s="164"/>
      <c r="J1015" s="164"/>
      <c r="K1015" s="164"/>
      <c r="L1015" s="164"/>
      <c r="M1015" s="164"/>
      <c r="N1015" s="164"/>
      <c r="O1015" s="164"/>
      <c r="P1015" s="164"/>
      <c r="Q1015" s="164"/>
      <c r="R1015" s="164"/>
      <c r="S1015" s="164"/>
      <c r="T1015" s="164"/>
      <c r="U1015" s="164"/>
      <c r="V1015" s="164"/>
      <c r="W1015" s="164"/>
      <c r="X1015" s="164"/>
      <c r="Y1015" s="164"/>
      <c r="Z1015" s="164"/>
      <c r="AA1015" s="164"/>
      <c r="AB1015" s="164"/>
      <c r="AC1015" s="164"/>
    </row>
    <row r="1016" spans="1:29" ht="12.75">
      <c r="A1016" s="164"/>
      <c r="B1016" s="164"/>
      <c r="C1016" s="164"/>
      <c r="D1016" s="164"/>
      <c r="E1016" s="164"/>
      <c r="F1016" s="164"/>
      <c r="G1016" s="164"/>
      <c r="H1016" s="164"/>
      <c r="I1016" s="164"/>
      <c r="J1016" s="164"/>
      <c r="K1016" s="164"/>
      <c r="L1016" s="164"/>
      <c r="M1016" s="164"/>
      <c r="N1016" s="164"/>
      <c r="O1016" s="164"/>
      <c r="P1016" s="164"/>
      <c r="Q1016" s="164"/>
      <c r="R1016" s="164"/>
      <c r="S1016" s="164"/>
      <c r="T1016" s="164"/>
      <c r="U1016" s="164"/>
      <c r="V1016" s="164"/>
      <c r="W1016" s="164"/>
      <c r="X1016" s="164"/>
      <c r="Y1016" s="164"/>
      <c r="Z1016" s="164"/>
      <c r="AA1016" s="164"/>
      <c r="AB1016" s="164"/>
      <c r="AC1016" s="164"/>
    </row>
    <row r="1017" spans="1:29" ht="12.75">
      <c r="A1017" s="164"/>
      <c r="B1017" s="164"/>
      <c r="C1017" s="164"/>
      <c r="D1017" s="164"/>
      <c r="E1017" s="164"/>
      <c r="F1017" s="164"/>
      <c r="G1017" s="164"/>
      <c r="H1017" s="164"/>
      <c r="I1017" s="164"/>
      <c r="J1017" s="164"/>
      <c r="K1017" s="164"/>
      <c r="L1017" s="164"/>
      <c r="M1017" s="164"/>
      <c r="N1017" s="164"/>
      <c r="O1017" s="164"/>
      <c r="P1017" s="164"/>
      <c r="Q1017" s="164"/>
      <c r="R1017" s="164"/>
      <c r="S1017" s="164"/>
      <c r="T1017" s="164"/>
      <c r="U1017" s="164"/>
      <c r="V1017" s="164"/>
      <c r="W1017" s="164"/>
      <c r="X1017" s="164"/>
      <c r="Y1017" s="164"/>
      <c r="Z1017" s="164"/>
      <c r="AA1017" s="164"/>
      <c r="AB1017" s="164"/>
      <c r="AC1017" s="164"/>
    </row>
    <row r="1018" spans="1:29" ht="12.75">
      <c r="A1018" s="164"/>
      <c r="B1018" s="164"/>
      <c r="C1018" s="164"/>
      <c r="D1018" s="164"/>
      <c r="E1018" s="164"/>
      <c r="F1018" s="164"/>
      <c r="G1018" s="164"/>
      <c r="H1018" s="164"/>
      <c r="I1018" s="164"/>
      <c r="J1018" s="164"/>
      <c r="K1018" s="164"/>
      <c r="L1018" s="164"/>
      <c r="M1018" s="164"/>
      <c r="N1018" s="164"/>
      <c r="O1018" s="164"/>
      <c r="P1018" s="164"/>
      <c r="Q1018" s="164"/>
      <c r="R1018" s="164"/>
      <c r="S1018" s="164"/>
      <c r="T1018" s="164"/>
      <c r="U1018" s="164"/>
      <c r="V1018" s="164"/>
      <c r="W1018" s="164"/>
      <c r="X1018" s="164"/>
      <c r="Y1018" s="164"/>
      <c r="Z1018" s="164"/>
      <c r="AA1018" s="164"/>
      <c r="AB1018" s="164"/>
      <c r="AC1018" s="164"/>
    </row>
    <row r="1019" spans="1:29" ht="12.75">
      <c r="A1019" s="164"/>
      <c r="B1019" s="164"/>
      <c r="C1019" s="164"/>
      <c r="D1019" s="164"/>
      <c r="E1019" s="164"/>
      <c r="F1019" s="164"/>
      <c r="G1019" s="164"/>
      <c r="H1019" s="164"/>
      <c r="I1019" s="164"/>
      <c r="J1019" s="164"/>
      <c r="K1019" s="164"/>
      <c r="L1019" s="164"/>
      <c r="M1019" s="164"/>
      <c r="N1019" s="164"/>
      <c r="O1019" s="164"/>
      <c r="P1019" s="164"/>
      <c r="Q1019" s="164"/>
      <c r="R1019" s="164"/>
      <c r="S1019" s="164"/>
      <c r="T1019" s="164"/>
      <c r="U1019" s="164"/>
      <c r="V1019" s="164"/>
      <c r="W1019" s="164"/>
      <c r="X1019" s="164"/>
      <c r="Y1019" s="164"/>
      <c r="Z1019" s="164"/>
      <c r="AA1019" s="164"/>
      <c r="AB1019" s="164"/>
      <c r="AC1019" s="164"/>
    </row>
    <row r="1020" spans="1:29" ht="12.75">
      <c r="A1020" s="164"/>
      <c r="B1020" s="164"/>
      <c r="C1020" s="164"/>
      <c r="D1020" s="164"/>
      <c r="E1020" s="164"/>
      <c r="F1020" s="164"/>
      <c r="G1020" s="164"/>
      <c r="H1020" s="164"/>
      <c r="I1020" s="164"/>
      <c r="J1020" s="164"/>
      <c r="K1020" s="164"/>
      <c r="L1020" s="164"/>
      <c r="M1020" s="164"/>
      <c r="N1020" s="164"/>
      <c r="O1020" s="164"/>
      <c r="P1020" s="164"/>
      <c r="Q1020" s="164"/>
      <c r="R1020" s="164"/>
      <c r="S1020" s="164"/>
      <c r="T1020" s="164"/>
      <c r="U1020" s="164"/>
      <c r="V1020" s="164"/>
      <c r="W1020" s="164"/>
      <c r="X1020" s="164"/>
      <c r="Y1020" s="164"/>
      <c r="Z1020" s="164"/>
      <c r="AA1020" s="164"/>
      <c r="AB1020" s="164"/>
      <c r="AC1020" s="164"/>
    </row>
    <row r="1021" spans="1:29" ht="12.75">
      <c r="A1021" s="164"/>
      <c r="B1021" s="164"/>
      <c r="C1021" s="164"/>
      <c r="D1021" s="164"/>
      <c r="E1021" s="164"/>
      <c r="F1021" s="164"/>
      <c r="G1021" s="164"/>
      <c r="H1021" s="164"/>
      <c r="I1021" s="164"/>
      <c r="J1021" s="164"/>
      <c r="K1021" s="164"/>
      <c r="L1021" s="164"/>
      <c r="M1021" s="164"/>
      <c r="N1021" s="164"/>
      <c r="O1021" s="164"/>
      <c r="P1021" s="164"/>
      <c r="Q1021" s="164"/>
      <c r="R1021" s="164"/>
      <c r="S1021" s="164"/>
      <c r="T1021" s="164"/>
      <c r="U1021" s="164"/>
      <c r="V1021" s="164"/>
      <c r="W1021" s="164"/>
      <c r="X1021" s="164"/>
      <c r="Y1021" s="164"/>
      <c r="Z1021" s="164"/>
      <c r="AA1021" s="164"/>
      <c r="AB1021" s="164"/>
      <c r="AC1021" s="164"/>
    </row>
    <row r="1022" spans="1:29" ht="12.75">
      <c r="A1022" s="164"/>
      <c r="B1022" s="164"/>
      <c r="C1022" s="164"/>
      <c r="D1022" s="164"/>
      <c r="E1022" s="164"/>
      <c r="F1022" s="164"/>
      <c r="G1022" s="164"/>
      <c r="H1022" s="164"/>
      <c r="I1022" s="164"/>
      <c r="J1022" s="164"/>
      <c r="K1022" s="164"/>
      <c r="L1022" s="164"/>
      <c r="M1022" s="164"/>
      <c r="N1022" s="164"/>
      <c r="O1022" s="164"/>
      <c r="P1022" s="164"/>
      <c r="Q1022" s="164"/>
      <c r="R1022" s="164"/>
      <c r="S1022" s="164"/>
      <c r="T1022" s="164"/>
      <c r="U1022" s="164"/>
      <c r="V1022" s="164"/>
      <c r="W1022" s="164"/>
      <c r="X1022" s="164"/>
      <c r="Y1022" s="164"/>
      <c r="Z1022" s="164"/>
      <c r="AA1022" s="164"/>
      <c r="AB1022" s="164"/>
      <c r="AC1022" s="164"/>
    </row>
    <row r="1023" spans="1:29" ht="12.75">
      <c r="A1023" s="164"/>
      <c r="B1023" s="164"/>
      <c r="C1023" s="164"/>
      <c r="D1023" s="164"/>
      <c r="E1023" s="164"/>
      <c r="F1023" s="164"/>
      <c r="G1023" s="164"/>
      <c r="H1023" s="164"/>
      <c r="I1023" s="164"/>
      <c r="J1023" s="164"/>
      <c r="K1023" s="164"/>
      <c r="L1023" s="164"/>
      <c r="M1023" s="164"/>
      <c r="N1023" s="164"/>
      <c r="O1023" s="164"/>
      <c r="P1023" s="164"/>
      <c r="Q1023" s="164"/>
      <c r="R1023" s="164"/>
      <c r="S1023" s="164"/>
      <c r="T1023" s="164"/>
      <c r="U1023" s="164"/>
      <c r="V1023" s="164"/>
      <c r="W1023" s="164"/>
      <c r="X1023" s="164"/>
      <c r="Y1023" s="164"/>
      <c r="Z1023" s="164"/>
      <c r="AA1023" s="164"/>
      <c r="AB1023" s="164"/>
      <c r="AC1023" s="164"/>
    </row>
    <row r="1024" spans="1:29" ht="12.75">
      <c r="A1024" s="164"/>
      <c r="B1024" s="164"/>
      <c r="C1024" s="164"/>
      <c r="D1024" s="164"/>
      <c r="E1024" s="164"/>
      <c r="F1024" s="164"/>
      <c r="G1024" s="164"/>
      <c r="H1024" s="164"/>
      <c r="I1024" s="164"/>
      <c r="J1024" s="164"/>
      <c r="K1024" s="164"/>
      <c r="L1024" s="164"/>
      <c r="M1024" s="164"/>
      <c r="N1024" s="164"/>
      <c r="O1024" s="164"/>
      <c r="P1024" s="164"/>
      <c r="Q1024" s="164"/>
      <c r="R1024" s="164"/>
      <c r="S1024" s="164"/>
      <c r="T1024" s="164"/>
      <c r="U1024" s="164"/>
      <c r="V1024" s="164"/>
      <c r="W1024" s="164"/>
      <c r="X1024" s="164"/>
      <c r="Y1024" s="164"/>
      <c r="Z1024" s="164"/>
      <c r="AA1024" s="164"/>
      <c r="AB1024" s="164"/>
      <c r="AC1024" s="164"/>
    </row>
    <row r="1025" spans="1:29" ht="12.75">
      <c r="A1025" s="164"/>
      <c r="B1025" s="164"/>
      <c r="C1025" s="164"/>
      <c r="D1025" s="164"/>
      <c r="E1025" s="164"/>
      <c r="F1025" s="164"/>
      <c r="G1025" s="164"/>
      <c r="H1025" s="164"/>
      <c r="I1025" s="164"/>
      <c r="J1025" s="164"/>
      <c r="K1025" s="164"/>
      <c r="L1025" s="164"/>
      <c r="M1025" s="164"/>
      <c r="N1025" s="164"/>
      <c r="O1025" s="164"/>
      <c r="P1025" s="164"/>
      <c r="Q1025" s="164"/>
      <c r="R1025" s="164"/>
      <c r="S1025" s="164"/>
      <c r="T1025" s="164"/>
      <c r="U1025" s="164"/>
      <c r="V1025" s="164"/>
      <c r="W1025" s="164"/>
      <c r="X1025" s="164"/>
      <c r="Y1025" s="164"/>
      <c r="Z1025" s="164"/>
      <c r="AA1025" s="164"/>
      <c r="AB1025" s="164"/>
      <c r="AC1025" s="164"/>
    </row>
    <row r="1026" spans="1:29" ht="12.75">
      <c r="A1026" s="164"/>
      <c r="B1026" s="164"/>
      <c r="C1026" s="164"/>
      <c r="D1026" s="164"/>
      <c r="E1026" s="164"/>
      <c r="F1026" s="164"/>
      <c r="G1026" s="164"/>
      <c r="H1026" s="164"/>
      <c r="I1026" s="164"/>
      <c r="J1026" s="164"/>
      <c r="K1026" s="164"/>
      <c r="L1026" s="164"/>
      <c r="M1026" s="164"/>
      <c r="N1026" s="164"/>
      <c r="O1026" s="164"/>
      <c r="P1026" s="164"/>
      <c r="Q1026" s="164"/>
      <c r="R1026" s="164"/>
      <c r="S1026" s="164"/>
      <c r="T1026" s="164"/>
      <c r="U1026" s="164"/>
      <c r="V1026" s="164"/>
      <c r="W1026" s="164"/>
      <c r="X1026" s="164"/>
      <c r="Y1026" s="164"/>
      <c r="Z1026" s="164"/>
      <c r="AA1026" s="164"/>
      <c r="AB1026" s="164"/>
      <c r="AC1026" s="164"/>
    </row>
    <row r="1027" spans="1:29" ht="12.75">
      <c r="A1027" s="164"/>
      <c r="B1027" s="164"/>
      <c r="C1027" s="164"/>
      <c r="D1027" s="164"/>
      <c r="E1027" s="164"/>
      <c r="F1027" s="164"/>
      <c r="G1027" s="164"/>
      <c r="H1027" s="164"/>
      <c r="I1027" s="164"/>
      <c r="J1027" s="164"/>
      <c r="K1027" s="164"/>
      <c r="L1027" s="164"/>
      <c r="M1027" s="164"/>
      <c r="N1027" s="164"/>
      <c r="O1027" s="164"/>
      <c r="P1027" s="164"/>
      <c r="Q1027" s="164"/>
      <c r="R1027" s="164"/>
      <c r="S1027" s="164"/>
      <c r="T1027" s="164"/>
      <c r="U1027" s="164"/>
      <c r="V1027" s="164"/>
      <c r="W1027" s="164"/>
      <c r="X1027" s="164"/>
      <c r="Y1027" s="164"/>
      <c r="Z1027" s="164"/>
      <c r="AA1027" s="164"/>
      <c r="AB1027" s="164"/>
      <c r="AC1027" s="164"/>
    </row>
    <row r="1028" spans="1:29" ht="12.75">
      <c r="A1028" s="164"/>
      <c r="B1028" s="164"/>
      <c r="C1028" s="164"/>
      <c r="D1028" s="164"/>
      <c r="E1028" s="164"/>
      <c r="F1028" s="164"/>
      <c r="G1028" s="164"/>
      <c r="H1028" s="164"/>
      <c r="I1028" s="164"/>
      <c r="J1028" s="164"/>
      <c r="K1028" s="164"/>
      <c r="L1028" s="164"/>
      <c r="M1028" s="164"/>
      <c r="N1028" s="164"/>
      <c r="O1028" s="164"/>
      <c r="P1028" s="164"/>
      <c r="Q1028" s="164"/>
      <c r="R1028" s="164"/>
      <c r="S1028" s="164"/>
      <c r="T1028" s="164"/>
      <c r="U1028" s="164"/>
      <c r="V1028" s="164"/>
      <c r="W1028" s="164"/>
      <c r="X1028" s="164"/>
      <c r="Y1028" s="164"/>
      <c r="Z1028" s="164"/>
      <c r="AA1028" s="164"/>
      <c r="AB1028" s="164"/>
      <c r="AC1028" s="164"/>
    </row>
    <row r="1029" spans="1:29" ht="12.75">
      <c r="A1029" s="164"/>
      <c r="B1029" s="164"/>
      <c r="C1029" s="164"/>
      <c r="D1029" s="164"/>
      <c r="E1029" s="164"/>
      <c r="F1029" s="164"/>
      <c r="G1029" s="164"/>
      <c r="H1029" s="164"/>
      <c r="I1029" s="164"/>
      <c r="J1029" s="164"/>
      <c r="K1029" s="164"/>
      <c r="L1029" s="164"/>
      <c r="M1029" s="164"/>
      <c r="N1029" s="164"/>
      <c r="O1029" s="164"/>
      <c r="P1029" s="164"/>
      <c r="Q1029" s="164"/>
      <c r="R1029" s="164"/>
      <c r="S1029" s="164"/>
      <c r="T1029" s="164"/>
      <c r="U1029" s="164"/>
      <c r="V1029" s="164"/>
      <c r="W1029" s="164"/>
      <c r="X1029" s="164"/>
      <c r="Y1029" s="164"/>
      <c r="Z1029" s="164"/>
      <c r="AA1029" s="164"/>
      <c r="AB1029" s="164"/>
      <c r="AC1029" s="164"/>
    </row>
    <row r="1030" spans="1:29" ht="12.75">
      <c r="A1030" s="164"/>
      <c r="B1030" s="164"/>
      <c r="C1030" s="164"/>
      <c r="D1030" s="164"/>
      <c r="E1030" s="164"/>
      <c r="F1030" s="164"/>
      <c r="G1030" s="164"/>
      <c r="H1030" s="164"/>
      <c r="I1030" s="164"/>
      <c r="J1030" s="164"/>
      <c r="K1030" s="164"/>
      <c r="L1030" s="164"/>
      <c r="M1030" s="164"/>
      <c r="N1030" s="164"/>
      <c r="O1030" s="164"/>
      <c r="P1030" s="164"/>
      <c r="Q1030" s="164"/>
      <c r="R1030" s="164"/>
      <c r="S1030" s="164"/>
      <c r="T1030" s="164"/>
      <c r="U1030" s="164"/>
      <c r="V1030" s="164"/>
      <c r="W1030" s="164"/>
      <c r="X1030" s="164"/>
      <c r="Y1030" s="164"/>
      <c r="Z1030" s="164"/>
      <c r="AA1030" s="164"/>
      <c r="AB1030" s="164"/>
      <c r="AC1030" s="164"/>
    </row>
    <row r="1031" spans="1:29" ht="12.75">
      <c r="A1031" s="164"/>
      <c r="B1031" s="164"/>
      <c r="C1031" s="164"/>
      <c r="D1031" s="164"/>
      <c r="E1031" s="164"/>
      <c r="F1031" s="164"/>
      <c r="G1031" s="164"/>
      <c r="H1031" s="164"/>
      <c r="I1031" s="164"/>
      <c r="J1031" s="164"/>
      <c r="K1031" s="164"/>
      <c r="L1031" s="164"/>
      <c r="M1031" s="164"/>
      <c r="N1031" s="164"/>
      <c r="O1031" s="164"/>
      <c r="P1031" s="164"/>
      <c r="Q1031" s="164"/>
      <c r="R1031" s="164"/>
      <c r="S1031" s="164"/>
      <c r="T1031" s="164"/>
      <c r="U1031" s="164"/>
      <c r="V1031" s="164"/>
      <c r="W1031" s="164"/>
      <c r="X1031" s="164"/>
      <c r="Y1031" s="164"/>
      <c r="Z1031" s="164"/>
      <c r="AA1031" s="164"/>
      <c r="AB1031" s="164"/>
      <c r="AC1031" s="164"/>
    </row>
    <row r="1032" spans="1:29" ht="12.75">
      <c r="A1032" s="164"/>
      <c r="B1032" s="164"/>
      <c r="C1032" s="164"/>
      <c r="D1032" s="164"/>
      <c r="E1032" s="164"/>
      <c r="F1032" s="164"/>
      <c r="G1032" s="164"/>
      <c r="H1032" s="164"/>
      <c r="I1032" s="164"/>
      <c r="J1032" s="164"/>
      <c r="K1032" s="164"/>
      <c r="L1032" s="164"/>
      <c r="M1032" s="164"/>
      <c r="N1032" s="164"/>
      <c r="O1032" s="164"/>
      <c r="P1032" s="164"/>
      <c r="Q1032" s="164"/>
      <c r="R1032" s="164"/>
      <c r="S1032" s="164"/>
      <c r="T1032" s="164"/>
      <c r="U1032" s="164"/>
      <c r="V1032" s="164"/>
      <c r="W1032" s="164"/>
      <c r="X1032" s="164"/>
      <c r="Y1032" s="164"/>
      <c r="Z1032" s="164"/>
      <c r="AA1032" s="164"/>
      <c r="AB1032" s="164"/>
      <c r="AC1032" s="164"/>
    </row>
    <row r="1033" spans="1:29" ht="12.75">
      <c r="A1033" s="164"/>
      <c r="B1033" s="164"/>
      <c r="C1033" s="164"/>
      <c r="D1033" s="164"/>
      <c r="E1033" s="164"/>
      <c r="F1033" s="164"/>
      <c r="G1033" s="164"/>
      <c r="H1033" s="164"/>
      <c r="I1033" s="164"/>
      <c r="J1033" s="164"/>
      <c r="K1033" s="164"/>
      <c r="L1033" s="164"/>
      <c r="M1033" s="164"/>
      <c r="N1033" s="164"/>
      <c r="O1033" s="164"/>
      <c r="P1033" s="164"/>
      <c r="Q1033" s="164"/>
      <c r="R1033" s="164"/>
      <c r="S1033" s="164"/>
      <c r="T1033" s="164"/>
      <c r="U1033" s="164"/>
      <c r="V1033" s="164"/>
      <c r="W1033" s="164"/>
      <c r="X1033" s="164"/>
      <c r="Y1033" s="164"/>
      <c r="Z1033" s="164"/>
      <c r="AA1033" s="164"/>
      <c r="AB1033" s="164"/>
      <c r="AC1033" s="164"/>
    </row>
    <row r="1034" spans="1:29" ht="12.75">
      <c r="A1034" s="164"/>
      <c r="B1034" s="164"/>
      <c r="C1034" s="164"/>
      <c r="D1034" s="164"/>
      <c r="E1034" s="164"/>
      <c r="F1034" s="164"/>
      <c r="G1034" s="164"/>
      <c r="H1034" s="164"/>
      <c r="I1034" s="164"/>
      <c r="J1034" s="164"/>
      <c r="K1034" s="164"/>
      <c r="L1034" s="164"/>
      <c r="M1034" s="164"/>
      <c r="N1034" s="164"/>
      <c r="O1034" s="164"/>
      <c r="P1034" s="164"/>
      <c r="Q1034" s="164"/>
      <c r="R1034" s="164"/>
      <c r="S1034" s="164"/>
      <c r="T1034" s="164"/>
      <c r="U1034" s="164"/>
      <c r="V1034" s="164"/>
      <c r="W1034" s="164"/>
      <c r="X1034" s="164"/>
      <c r="Y1034" s="164"/>
      <c r="Z1034" s="164"/>
      <c r="AA1034" s="164"/>
      <c r="AB1034" s="164"/>
      <c r="AC1034" s="164"/>
    </row>
    <row r="1035" spans="1:29" ht="12.75">
      <c r="A1035" s="164"/>
      <c r="B1035" s="164"/>
      <c r="C1035" s="164"/>
      <c r="D1035" s="164"/>
      <c r="E1035" s="164"/>
      <c r="F1035" s="164"/>
      <c r="G1035" s="164"/>
      <c r="H1035" s="164"/>
      <c r="I1035" s="164"/>
      <c r="J1035" s="164"/>
      <c r="K1035" s="164"/>
      <c r="L1035" s="164"/>
      <c r="M1035" s="164"/>
      <c r="N1035" s="164"/>
      <c r="O1035" s="164"/>
      <c r="P1035" s="164"/>
      <c r="Q1035" s="164"/>
      <c r="R1035" s="164"/>
      <c r="S1035" s="164"/>
      <c r="T1035" s="164"/>
      <c r="U1035" s="164"/>
      <c r="V1035" s="164"/>
      <c r="W1035" s="164"/>
      <c r="X1035" s="164"/>
      <c r="Y1035" s="164"/>
      <c r="Z1035" s="164"/>
      <c r="AA1035" s="164"/>
      <c r="AB1035" s="164"/>
      <c r="AC1035" s="164"/>
    </row>
    <row r="1036" spans="1:29" ht="12.75">
      <c r="A1036" s="164"/>
      <c r="B1036" s="164"/>
      <c r="C1036" s="164"/>
      <c r="D1036" s="164"/>
      <c r="E1036" s="164"/>
      <c r="F1036" s="164"/>
      <c r="G1036" s="164"/>
      <c r="H1036" s="164"/>
      <c r="I1036" s="164"/>
      <c r="J1036" s="164"/>
      <c r="K1036" s="164"/>
      <c r="L1036" s="164"/>
      <c r="M1036" s="164"/>
      <c r="N1036" s="164"/>
      <c r="O1036" s="164"/>
      <c r="P1036" s="164"/>
      <c r="Q1036" s="164"/>
      <c r="R1036" s="164"/>
      <c r="S1036" s="164"/>
      <c r="T1036" s="164"/>
      <c r="U1036" s="164"/>
      <c r="V1036" s="164"/>
      <c r="W1036" s="164"/>
      <c r="X1036" s="164"/>
      <c r="Y1036" s="164"/>
      <c r="Z1036" s="164"/>
      <c r="AA1036" s="164"/>
      <c r="AB1036" s="164"/>
      <c r="AC1036" s="164"/>
    </row>
    <row r="1037" spans="1:29" ht="12.75">
      <c r="A1037" s="164"/>
      <c r="B1037" s="164"/>
      <c r="C1037" s="164"/>
      <c r="D1037" s="164"/>
      <c r="E1037" s="164"/>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row>
    <row r="1038" spans="1:29" ht="12.75">
      <c r="A1038" s="164"/>
      <c r="B1038" s="164"/>
      <c r="C1038" s="164"/>
      <c r="D1038" s="164"/>
      <c r="E1038" s="164"/>
      <c r="F1038" s="164"/>
      <c r="G1038" s="164"/>
      <c r="H1038" s="164"/>
      <c r="I1038" s="164"/>
      <c r="J1038" s="164"/>
      <c r="K1038" s="164"/>
      <c r="L1038" s="164"/>
      <c r="M1038" s="164"/>
      <c r="N1038" s="164"/>
      <c r="O1038" s="164"/>
      <c r="P1038" s="164"/>
      <c r="Q1038" s="164"/>
      <c r="R1038" s="164"/>
      <c r="S1038" s="164"/>
      <c r="T1038" s="164"/>
      <c r="U1038" s="164"/>
      <c r="V1038" s="164"/>
      <c r="W1038" s="164"/>
      <c r="X1038" s="164"/>
      <c r="Y1038" s="164"/>
      <c r="Z1038" s="164"/>
      <c r="AA1038" s="164"/>
      <c r="AB1038" s="164"/>
      <c r="AC1038" s="164"/>
    </row>
    <row r="1039" spans="1:29" ht="12.75">
      <c r="A1039" s="164"/>
      <c r="B1039" s="164"/>
      <c r="C1039" s="164"/>
      <c r="D1039" s="164"/>
      <c r="E1039" s="164"/>
      <c r="F1039" s="164"/>
      <c r="G1039" s="164"/>
      <c r="H1039" s="164"/>
      <c r="I1039" s="164"/>
      <c r="J1039" s="164"/>
      <c r="K1039" s="164"/>
      <c r="L1039" s="164"/>
      <c r="M1039" s="164"/>
      <c r="N1039" s="164"/>
      <c r="O1039" s="164"/>
      <c r="P1039" s="164"/>
      <c r="Q1039" s="164"/>
      <c r="R1039" s="164"/>
      <c r="S1039" s="164"/>
      <c r="T1039" s="164"/>
      <c r="U1039" s="164"/>
      <c r="V1039" s="164"/>
      <c r="W1039" s="164"/>
      <c r="X1039" s="164"/>
      <c r="Y1039" s="164"/>
      <c r="Z1039" s="164"/>
      <c r="AA1039" s="164"/>
      <c r="AB1039" s="164"/>
      <c r="AC1039" s="164"/>
    </row>
    <row r="1040" spans="1:29" ht="12.75">
      <c r="A1040" s="164"/>
      <c r="B1040" s="164"/>
      <c r="C1040" s="164"/>
      <c r="D1040" s="164"/>
      <c r="E1040" s="164"/>
      <c r="F1040" s="164"/>
      <c r="G1040" s="164"/>
      <c r="H1040" s="164"/>
      <c r="I1040" s="164"/>
      <c r="J1040" s="164"/>
      <c r="K1040" s="164"/>
      <c r="L1040" s="164"/>
      <c r="M1040" s="164"/>
      <c r="N1040" s="164"/>
      <c r="O1040" s="164"/>
      <c r="P1040" s="164"/>
      <c r="Q1040" s="164"/>
      <c r="R1040" s="164"/>
      <c r="S1040" s="164"/>
      <c r="T1040" s="164"/>
      <c r="U1040" s="164"/>
      <c r="V1040" s="164"/>
      <c r="W1040" s="164"/>
      <c r="X1040" s="164"/>
      <c r="Y1040" s="164"/>
      <c r="Z1040" s="164"/>
      <c r="AA1040" s="164"/>
      <c r="AB1040" s="164"/>
      <c r="AC1040" s="164"/>
    </row>
    <row r="1041" spans="1:29" ht="12.75">
      <c r="A1041" s="164"/>
      <c r="B1041" s="164"/>
      <c r="C1041" s="164"/>
      <c r="D1041" s="164"/>
      <c r="E1041" s="164"/>
      <c r="F1041" s="164"/>
      <c r="G1041" s="164"/>
      <c r="H1041" s="164"/>
      <c r="I1041" s="164"/>
      <c r="J1041" s="164"/>
      <c r="K1041" s="164"/>
      <c r="L1041" s="164"/>
      <c r="M1041" s="164"/>
      <c r="N1041" s="164"/>
      <c r="O1041" s="164"/>
      <c r="P1041" s="164"/>
      <c r="Q1041" s="164"/>
      <c r="R1041" s="164"/>
      <c r="S1041" s="164"/>
      <c r="T1041" s="164"/>
      <c r="U1041" s="164"/>
      <c r="V1041" s="164"/>
      <c r="W1041" s="164"/>
      <c r="X1041" s="164"/>
      <c r="Y1041" s="164"/>
      <c r="Z1041" s="164"/>
      <c r="AA1041" s="164"/>
      <c r="AB1041" s="164"/>
      <c r="AC1041" s="164"/>
    </row>
    <row r="1042" spans="1:29" ht="12.75">
      <c r="A1042" s="164"/>
      <c r="B1042" s="164"/>
      <c r="C1042" s="164"/>
      <c r="D1042" s="164"/>
      <c r="E1042" s="164"/>
      <c r="F1042" s="164"/>
      <c r="G1042" s="164"/>
      <c r="H1042" s="164"/>
      <c r="I1042" s="164"/>
      <c r="J1042" s="164"/>
      <c r="K1042" s="164"/>
      <c r="L1042" s="164"/>
      <c r="M1042" s="164"/>
      <c r="N1042" s="164"/>
      <c r="O1042" s="164"/>
      <c r="P1042" s="164"/>
      <c r="Q1042" s="164"/>
      <c r="R1042" s="164"/>
      <c r="S1042" s="164"/>
      <c r="T1042" s="164"/>
      <c r="U1042" s="164"/>
      <c r="V1042" s="164"/>
      <c r="W1042" s="164"/>
      <c r="X1042" s="164"/>
      <c r="Y1042" s="164"/>
      <c r="Z1042" s="164"/>
      <c r="AA1042" s="164"/>
      <c r="AB1042" s="164"/>
      <c r="AC1042" s="164"/>
    </row>
    <row r="1043" spans="1:29" ht="12.75">
      <c r="A1043" s="164"/>
      <c r="B1043" s="164"/>
      <c r="C1043" s="164"/>
      <c r="D1043" s="164"/>
      <c r="E1043" s="164"/>
      <c r="F1043" s="164"/>
      <c r="G1043" s="164"/>
      <c r="H1043" s="164"/>
      <c r="I1043" s="164"/>
      <c r="J1043" s="164"/>
      <c r="K1043" s="164"/>
      <c r="L1043" s="164"/>
      <c r="M1043" s="164"/>
      <c r="N1043" s="164"/>
      <c r="O1043" s="164"/>
      <c r="P1043" s="164"/>
      <c r="Q1043" s="164"/>
      <c r="R1043" s="164"/>
      <c r="S1043" s="164"/>
      <c r="T1043" s="164"/>
      <c r="U1043" s="164"/>
      <c r="V1043" s="164"/>
      <c r="W1043" s="164"/>
      <c r="X1043" s="164"/>
      <c r="Y1043" s="164"/>
      <c r="Z1043" s="164"/>
      <c r="AA1043" s="164"/>
      <c r="AB1043" s="164"/>
      <c r="AC1043" s="164"/>
    </row>
    <row r="1044" spans="1:29" ht="12.75">
      <c r="A1044" s="164"/>
      <c r="B1044" s="164"/>
      <c r="C1044" s="164"/>
      <c r="D1044" s="164"/>
      <c r="E1044" s="164"/>
      <c r="F1044" s="164"/>
      <c r="G1044" s="164"/>
      <c r="H1044" s="164"/>
      <c r="I1044" s="164"/>
      <c r="J1044" s="164"/>
      <c r="K1044" s="164"/>
      <c r="L1044" s="164"/>
      <c r="M1044" s="164"/>
      <c r="N1044" s="164"/>
      <c r="O1044" s="164"/>
      <c r="P1044" s="164"/>
      <c r="Q1044" s="164"/>
      <c r="R1044" s="164"/>
      <c r="S1044" s="164"/>
      <c r="T1044" s="164"/>
      <c r="U1044" s="164"/>
      <c r="V1044" s="164"/>
      <c r="W1044" s="164"/>
      <c r="X1044" s="164"/>
      <c r="Y1044" s="164"/>
      <c r="Z1044" s="164"/>
      <c r="AA1044" s="164"/>
      <c r="AB1044" s="164"/>
      <c r="AC1044" s="164"/>
    </row>
    <row r="1045" spans="1:29" ht="12.75">
      <c r="A1045" s="164"/>
      <c r="B1045" s="164"/>
      <c r="C1045" s="164"/>
      <c r="D1045" s="164"/>
      <c r="E1045" s="164"/>
      <c r="F1045" s="164"/>
      <c r="G1045" s="164"/>
      <c r="H1045" s="164"/>
      <c r="I1045" s="164"/>
      <c r="J1045" s="164"/>
      <c r="K1045" s="164"/>
      <c r="L1045" s="164"/>
      <c r="M1045" s="164"/>
      <c r="N1045" s="164"/>
      <c r="O1045" s="164"/>
      <c r="P1045" s="164"/>
      <c r="Q1045" s="164"/>
      <c r="R1045" s="164"/>
      <c r="S1045" s="164"/>
      <c r="T1045" s="164"/>
      <c r="U1045" s="164"/>
      <c r="V1045" s="164"/>
      <c r="W1045" s="164"/>
      <c r="X1045" s="164"/>
      <c r="Y1045" s="164"/>
      <c r="Z1045" s="164"/>
      <c r="AA1045" s="164"/>
      <c r="AB1045" s="164"/>
      <c r="AC1045" s="164"/>
    </row>
    <row r="1046" spans="1:29" ht="12.75">
      <c r="A1046" s="164"/>
      <c r="B1046" s="164"/>
      <c r="C1046" s="164"/>
      <c r="D1046" s="164"/>
      <c r="E1046" s="164"/>
      <c r="F1046" s="164"/>
      <c r="G1046" s="164"/>
      <c r="H1046" s="164"/>
      <c r="I1046" s="164"/>
      <c r="J1046" s="164"/>
      <c r="K1046" s="164"/>
      <c r="L1046" s="164"/>
      <c r="M1046" s="164"/>
      <c r="N1046" s="164"/>
      <c r="O1046" s="164"/>
      <c r="P1046" s="164"/>
      <c r="Q1046" s="164"/>
      <c r="R1046" s="164"/>
      <c r="S1046" s="164"/>
      <c r="T1046" s="164"/>
      <c r="U1046" s="164"/>
      <c r="V1046" s="164"/>
      <c r="W1046" s="164"/>
      <c r="X1046" s="164"/>
      <c r="Y1046" s="164"/>
      <c r="Z1046" s="164"/>
      <c r="AA1046" s="164"/>
      <c r="AB1046" s="164"/>
      <c r="AC1046" s="164"/>
    </row>
    <row r="1047" spans="1:29" ht="12.75">
      <c r="A1047" s="164"/>
      <c r="B1047" s="164"/>
      <c r="C1047" s="164"/>
      <c r="D1047" s="164"/>
      <c r="E1047" s="164"/>
      <c r="F1047" s="164"/>
      <c r="G1047" s="164"/>
      <c r="H1047" s="164"/>
      <c r="I1047" s="164"/>
      <c r="J1047" s="164"/>
      <c r="K1047" s="164"/>
      <c r="L1047" s="164"/>
      <c r="M1047" s="164"/>
      <c r="N1047" s="164"/>
      <c r="O1047" s="164"/>
      <c r="P1047" s="164"/>
      <c r="Q1047" s="164"/>
      <c r="R1047" s="164"/>
      <c r="S1047" s="164"/>
      <c r="T1047" s="164"/>
      <c r="U1047" s="164"/>
      <c r="V1047" s="164"/>
      <c r="W1047" s="164"/>
      <c r="X1047" s="164"/>
      <c r="Y1047" s="164"/>
      <c r="Z1047" s="164"/>
      <c r="AA1047" s="164"/>
      <c r="AB1047" s="164"/>
      <c r="AC1047" s="164"/>
    </row>
    <row r="1048" spans="1:29" ht="12.75">
      <c r="A1048" s="164"/>
      <c r="B1048" s="164"/>
      <c r="C1048" s="164"/>
      <c r="D1048" s="164"/>
      <c r="E1048" s="164"/>
      <c r="F1048" s="164"/>
      <c r="G1048" s="164"/>
      <c r="H1048" s="164"/>
      <c r="I1048" s="164"/>
      <c r="J1048" s="164"/>
      <c r="K1048" s="164"/>
      <c r="L1048" s="164"/>
      <c r="M1048" s="164"/>
      <c r="N1048" s="164"/>
      <c r="O1048" s="164"/>
      <c r="P1048" s="164"/>
      <c r="Q1048" s="164"/>
      <c r="R1048" s="164"/>
      <c r="S1048" s="164"/>
      <c r="T1048" s="164"/>
      <c r="U1048" s="164"/>
      <c r="V1048" s="164"/>
      <c r="W1048" s="164"/>
      <c r="X1048" s="164"/>
      <c r="Y1048" s="164"/>
      <c r="Z1048" s="164"/>
      <c r="AA1048" s="164"/>
      <c r="AB1048" s="164"/>
      <c r="AC1048" s="164"/>
    </row>
    <row r="1049" spans="1:29" ht="12.75">
      <c r="A1049" s="164"/>
      <c r="B1049" s="164"/>
      <c r="C1049" s="164"/>
      <c r="D1049" s="164"/>
      <c r="E1049" s="164"/>
      <c r="F1049" s="164"/>
      <c r="G1049" s="164"/>
      <c r="H1049" s="164"/>
      <c r="I1049" s="164"/>
      <c r="J1049" s="164"/>
      <c r="K1049" s="164"/>
      <c r="L1049" s="164"/>
      <c r="M1049" s="164"/>
      <c r="N1049" s="164"/>
      <c r="O1049" s="164"/>
      <c r="P1049" s="164"/>
      <c r="Q1049" s="164"/>
      <c r="R1049" s="164"/>
      <c r="S1049" s="164"/>
      <c r="T1049" s="164"/>
      <c r="U1049" s="164"/>
      <c r="V1049" s="164"/>
      <c r="W1049" s="164"/>
      <c r="X1049" s="164"/>
      <c r="Y1049" s="164"/>
      <c r="Z1049" s="164"/>
      <c r="AA1049" s="164"/>
      <c r="AB1049" s="164"/>
      <c r="AC1049" s="164"/>
    </row>
    <row r="1050" spans="1:29" ht="12.75">
      <c r="A1050" s="164"/>
      <c r="B1050" s="164"/>
      <c r="C1050" s="164"/>
      <c r="D1050" s="164"/>
      <c r="E1050" s="164"/>
      <c r="F1050" s="164"/>
      <c r="G1050" s="164"/>
      <c r="H1050" s="164"/>
      <c r="I1050" s="164"/>
      <c r="J1050" s="164"/>
      <c r="K1050" s="164"/>
      <c r="L1050" s="164"/>
      <c r="M1050" s="164"/>
      <c r="N1050" s="164"/>
      <c r="O1050" s="164"/>
      <c r="P1050" s="164"/>
      <c r="Q1050" s="164"/>
      <c r="R1050" s="164"/>
      <c r="S1050" s="164"/>
      <c r="T1050" s="164"/>
      <c r="U1050" s="164"/>
      <c r="V1050" s="164"/>
      <c r="W1050" s="164"/>
      <c r="X1050" s="164"/>
      <c r="Y1050" s="164"/>
      <c r="Z1050" s="164"/>
      <c r="AA1050" s="164"/>
      <c r="AB1050" s="164"/>
      <c r="AC1050" s="164"/>
    </row>
    <row r="1051" spans="1:29" ht="12.75">
      <c r="A1051" s="164"/>
      <c r="B1051" s="164"/>
      <c r="C1051" s="164"/>
      <c r="D1051" s="164"/>
      <c r="E1051" s="164"/>
      <c r="F1051" s="164"/>
      <c r="G1051" s="164"/>
      <c r="H1051" s="164"/>
      <c r="I1051" s="164"/>
      <c r="J1051" s="164"/>
      <c r="K1051" s="164"/>
      <c r="L1051" s="164"/>
      <c r="M1051" s="164"/>
      <c r="N1051" s="164"/>
      <c r="O1051" s="164"/>
      <c r="P1051" s="164"/>
      <c r="Q1051" s="164"/>
      <c r="R1051" s="164"/>
      <c r="S1051" s="164"/>
      <c r="T1051" s="164"/>
      <c r="U1051" s="164"/>
      <c r="V1051" s="164"/>
      <c r="W1051" s="164"/>
      <c r="X1051" s="164"/>
      <c r="Y1051" s="164"/>
      <c r="Z1051" s="164"/>
      <c r="AA1051" s="164"/>
      <c r="AB1051" s="164"/>
      <c r="AC1051" s="164"/>
    </row>
    <row r="1052" spans="1:29" ht="12.75">
      <c r="A1052" s="164"/>
      <c r="B1052" s="164"/>
      <c r="C1052" s="164"/>
      <c r="D1052" s="164"/>
      <c r="E1052" s="164"/>
      <c r="F1052" s="164"/>
      <c r="G1052" s="164"/>
      <c r="H1052" s="164"/>
      <c r="I1052" s="164"/>
      <c r="J1052" s="164"/>
      <c r="K1052" s="164"/>
      <c r="L1052" s="164"/>
      <c r="M1052" s="164"/>
      <c r="N1052" s="164"/>
      <c r="O1052" s="164"/>
      <c r="P1052" s="164"/>
      <c r="Q1052" s="164"/>
      <c r="R1052" s="164"/>
      <c r="S1052" s="164"/>
      <c r="T1052" s="164"/>
      <c r="U1052" s="164"/>
      <c r="V1052" s="164"/>
      <c r="W1052" s="164"/>
      <c r="X1052" s="164"/>
      <c r="Y1052" s="164"/>
      <c r="Z1052" s="164"/>
      <c r="AA1052" s="164"/>
      <c r="AB1052" s="164"/>
      <c r="AC1052" s="164"/>
    </row>
    <row r="1053" spans="1:29" ht="12.75">
      <c r="A1053" s="164"/>
      <c r="B1053" s="164"/>
      <c r="C1053" s="164"/>
      <c r="D1053" s="164"/>
      <c r="E1053" s="164"/>
      <c r="F1053" s="164"/>
      <c r="G1053" s="164"/>
      <c r="H1053" s="164"/>
      <c r="I1053" s="164"/>
      <c r="J1053" s="164"/>
      <c r="K1053" s="164"/>
      <c r="L1053" s="164"/>
      <c r="M1053" s="164"/>
      <c r="N1053" s="164"/>
      <c r="O1053" s="164"/>
      <c r="P1053" s="164"/>
      <c r="Q1053" s="164"/>
      <c r="R1053" s="164"/>
      <c r="S1053" s="164"/>
      <c r="T1053" s="164"/>
      <c r="U1053" s="164"/>
      <c r="V1053" s="164"/>
      <c r="W1053" s="164"/>
      <c r="X1053" s="164"/>
      <c r="Y1053" s="164"/>
      <c r="Z1053" s="164"/>
      <c r="AA1053" s="164"/>
      <c r="AB1053" s="164"/>
      <c r="AC1053" s="164"/>
    </row>
    <row r="1054" spans="1:29" ht="12.75">
      <c r="A1054" s="164"/>
      <c r="B1054" s="164"/>
      <c r="C1054" s="164"/>
      <c r="D1054" s="164"/>
      <c r="E1054" s="164"/>
      <c r="F1054" s="164"/>
      <c r="G1054" s="164"/>
      <c r="H1054" s="164"/>
      <c r="I1054" s="164"/>
      <c r="J1054" s="164"/>
      <c r="K1054" s="164"/>
      <c r="L1054" s="164"/>
      <c r="M1054" s="164"/>
      <c r="N1054" s="164"/>
      <c r="O1054" s="164"/>
      <c r="P1054" s="164"/>
      <c r="Q1054" s="164"/>
      <c r="R1054" s="164"/>
      <c r="S1054" s="164"/>
      <c r="T1054" s="164"/>
      <c r="U1054" s="164"/>
      <c r="V1054" s="164"/>
      <c r="W1054" s="164"/>
      <c r="X1054" s="164"/>
      <c r="Y1054" s="164"/>
      <c r="Z1054" s="164"/>
      <c r="AA1054" s="164"/>
      <c r="AB1054" s="164"/>
      <c r="AC1054" s="164"/>
    </row>
    <row r="1055" spans="1:29" ht="12.75">
      <c r="A1055" s="164"/>
      <c r="B1055" s="164"/>
      <c r="C1055" s="164"/>
      <c r="D1055" s="164"/>
      <c r="E1055" s="164"/>
      <c r="F1055" s="164"/>
      <c r="G1055" s="164"/>
      <c r="H1055" s="164"/>
      <c r="I1055" s="164"/>
      <c r="J1055" s="164"/>
      <c r="K1055" s="164"/>
      <c r="L1055" s="164"/>
      <c r="M1055" s="164"/>
      <c r="N1055" s="164"/>
      <c r="O1055" s="164"/>
      <c r="P1055" s="164"/>
      <c r="Q1055" s="164"/>
      <c r="R1055" s="164"/>
      <c r="S1055" s="164"/>
      <c r="T1055" s="164"/>
      <c r="U1055" s="164"/>
      <c r="V1055" s="164"/>
      <c r="W1055" s="164"/>
      <c r="X1055" s="164"/>
      <c r="Y1055" s="164"/>
      <c r="Z1055" s="164"/>
      <c r="AA1055" s="164"/>
      <c r="AB1055" s="164"/>
      <c r="AC1055" s="164"/>
    </row>
    <row r="1056" spans="1:29" ht="12.75">
      <c r="A1056" s="164"/>
      <c r="B1056" s="164"/>
      <c r="C1056" s="164"/>
      <c r="D1056" s="164"/>
      <c r="E1056" s="164"/>
      <c r="F1056" s="164"/>
      <c r="G1056" s="164"/>
      <c r="H1056" s="164"/>
      <c r="I1056" s="164"/>
      <c r="J1056" s="164"/>
      <c r="K1056" s="164"/>
      <c r="L1056" s="164"/>
      <c r="M1056" s="164"/>
      <c r="N1056" s="164"/>
      <c r="O1056" s="164"/>
      <c r="P1056" s="164"/>
      <c r="Q1056" s="164"/>
      <c r="R1056" s="164"/>
      <c r="S1056" s="164"/>
      <c r="T1056" s="164"/>
      <c r="U1056" s="164"/>
      <c r="V1056" s="164"/>
      <c r="W1056" s="164"/>
      <c r="X1056" s="164"/>
      <c r="Y1056" s="164"/>
      <c r="Z1056" s="164"/>
      <c r="AA1056" s="164"/>
      <c r="AB1056" s="164"/>
      <c r="AC1056" s="164"/>
    </row>
    <row r="1057" spans="1:29" ht="12.75">
      <c r="A1057" s="164"/>
      <c r="B1057" s="164"/>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4"/>
      <c r="Z1057" s="164"/>
      <c r="AA1057" s="164"/>
      <c r="AB1057" s="164"/>
      <c r="AC1057" s="164"/>
    </row>
    <row r="1058" spans="1:29" ht="12.75">
      <c r="A1058" s="164"/>
      <c r="B1058" s="164"/>
      <c r="C1058" s="164"/>
      <c r="D1058" s="164"/>
      <c r="E1058" s="164"/>
      <c r="F1058" s="164"/>
      <c r="G1058" s="164"/>
      <c r="H1058" s="164"/>
      <c r="I1058" s="164"/>
      <c r="J1058" s="164"/>
      <c r="K1058" s="164"/>
      <c r="L1058" s="164"/>
      <c r="M1058" s="164"/>
      <c r="N1058" s="164"/>
      <c r="O1058" s="164"/>
      <c r="P1058" s="164"/>
      <c r="Q1058" s="164"/>
      <c r="R1058" s="164"/>
      <c r="S1058" s="164"/>
      <c r="T1058" s="164"/>
      <c r="U1058" s="164"/>
      <c r="V1058" s="164"/>
      <c r="W1058" s="164"/>
      <c r="X1058" s="164"/>
      <c r="Y1058" s="164"/>
      <c r="Z1058" s="164"/>
      <c r="AA1058" s="164"/>
      <c r="AB1058" s="164"/>
      <c r="AC1058" s="164"/>
    </row>
    <row r="1059" spans="1:29" ht="12.75">
      <c r="A1059" s="164"/>
      <c r="B1059" s="164"/>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4"/>
      <c r="Z1059" s="164"/>
      <c r="AA1059" s="164"/>
      <c r="AB1059" s="164"/>
      <c r="AC1059" s="164"/>
    </row>
    <row r="1060" spans="1:29" ht="12.75">
      <c r="A1060" s="164"/>
      <c r="B1060" s="164"/>
      <c r="C1060" s="164"/>
      <c r="D1060" s="164"/>
      <c r="E1060" s="164"/>
      <c r="F1060" s="164"/>
      <c r="G1060" s="164"/>
      <c r="H1060" s="164"/>
      <c r="I1060" s="164"/>
      <c r="J1060" s="164"/>
      <c r="K1060" s="164"/>
      <c r="L1060" s="164"/>
      <c r="M1060" s="164"/>
      <c r="N1060" s="164"/>
      <c r="O1060" s="164"/>
      <c r="P1060" s="164"/>
      <c r="Q1060" s="164"/>
      <c r="R1060" s="164"/>
      <c r="S1060" s="164"/>
      <c r="T1060" s="164"/>
      <c r="U1060" s="164"/>
      <c r="V1060" s="164"/>
      <c r="W1060" s="164"/>
      <c r="X1060" s="164"/>
      <c r="Y1060" s="164"/>
      <c r="Z1060" s="164"/>
      <c r="AA1060" s="164"/>
      <c r="AB1060" s="164"/>
      <c r="AC1060" s="164"/>
    </row>
    <row r="1061" spans="1:29" ht="12.75">
      <c r="A1061" s="164"/>
      <c r="B1061" s="164"/>
      <c r="C1061" s="164"/>
      <c r="D1061" s="164"/>
      <c r="E1061" s="164"/>
      <c r="F1061" s="164"/>
      <c r="G1061" s="164"/>
      <c r="H1061" s="164"/>
      <c r="I1061" s="164"/>
      <c r="J1061" s="164"/>
      <c r="K1061" s="164"/>
      <c r="L1061" s="164"/>
      <c r="M1061" s="164"/>
      <c r="N1061" s="164"/>
      <c r="O1061" s="164"/>
      <c r="P1061" s="164"/>
      <c r="Q1061" s="164"/>
      <c r="R1061" s="164"/>
      <c r="S1061" s="164"/>
      <c r="T1061" s="164"/>
      <c r="U1061" s="164"/>
      <c r="V1061" s="164"/>
      <c r="W1061" s="164"/>
      <c r="X1061" s="164"/>
      <c r="Y1061" s="164"/>
      <c r="Z1061" s="164"/>
      <c r="AA1061" s="164"/>
      <c r="AB1061" s="164"/>
      <c r="AC1061" s="164"/>
    </row>
    <row r="1062" spans="1:29" ht="12.75">
      <c r="A1062" s="164"/>
      <c r="B1062" s="164"/>
      <c r="C1062" s="164"/>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row>
    <row r="1063" spans="1:29" ht="12.75">
      <c r="A1063" s="164"/>
      <c r="B1063" s="164"/>
      <c r="C1063" s="164"/>
      <c r="D1063" s="164"/>
      <c r="E1063" s="164"/>
      <c r="F1063" s="164"/>
      <c r="G1063" s="164"/>
      <c r="H1063" s="164"/>
      <c r="I1063" s="164"/>
      <c r="J1063" s="164"/>
      <c r="K1063" s="164"/>
      <c r="L1063" s="164"/>
      <c r="M1063" s="164"/>
      <c r="N1063" s="164"/>
      <c r="O1063" s="164"/>
      <c r="P1063" s="164"/>
      <c r="Q1063" s="164"/>
      <c r="R1063" s="164"/>
      <c r="S1063" s="164"/>
      <c r="T1063" s="164"/>
      <c r="U1063" s="164"/>
      <c r="V1063" s="164"/>
      <c r="W1063" s="164"/>
      <c r="X1063" s="164"/>
      <c r="Y1063" s="164"/>
      <c r="Z1063" s="164"/>
      <c r="AA1063" s="164"/>
      <c r="AB1063" s="164"/>
      <c r="AC1063" s="164"/>
    </row>
    <row r="1064" spans="1:29" ht="12.75">
      <c r="A1064" s="164"/>
      <c r="B1064" s="164"/>
      <c r="C1064" s="164"/>
      <c r="D1064" s="164"/>
      <c r="E1064" s="164"/>
      <c r="F1064" s="164"/>
      <c r="G1064" s="164"/>
      <c r="H1064" s="164"/>
      <c r="I1064" s="164"/>
      <c r="J1064" s="164"/>
      <c r="K1064" s="164"/>
      <c r="L1064" s="164"/>
      <c r="M1064" s="164"/>
      <c r="N1064" s="164"/>
      <c r="O1064" s="164"/>
      <c r="P1064" s="164"/>
      <c r="Q1064" s="164"/>
      <c r="R1064" s="164"/>
      <c r="S1064" s="164"/>
      <c r="T1064" s="164"/>
      <c r="U1064" s="164"/>
      <c r="V1064" s="164"/>
      <c r="W1064" s="164"/>
      <c r="X1064" s="164"/>
      <c r="Y1064" s="164"/>
      <c r="Z1064" s="164"/>
      <c r="AA1064" s="164"/>
      <c r="AB1064" s="164"/>
      <c r="AC1064" s="164"/>
    </row>
    <row r="1065" spans="1:29" ht="12.75">
      <c r="A1065" s="164"/>
      <c r="B1065" s="164"/>
      <c r="C1065" s="164"/>
      <c r="D1065" s="164"/>
      <c r="E1065" s="164"/>
      <c r="F1065" s="164"/>
      <c r="G1065" s="164"/>
      <c r="H1065" s="164"/>
      <c r="I1065" s="164"/>
      <c r="J1065" s="164"/>
      <c r="K1065" s="164"/>
      <c r="L1065" s="164"/>
      <c r="M1065" s="164"/>
      <c r="N1065" s="164"/>
      <c r="O1065" s="164"/>
      <c r="P1065" s="164"/>
      <c r="Q1065" s="164"/>
      <c r="R1065" s="164"/>
      <c r="S1065" s="164"/>
      <c r="T1065" s="164"/>
      <c r="U1065" s="164"/>
      <c r="V1065" s="164"/>
      <c r="W1065" s="164"/>
      <c r="X1065" s="164"/>
      <c r="Y1065" s="164"/>
      <c r="Z1065" s="164"/>
      <c r="AA1065" s="164"/>
      <c r="AB1065" s="164"/>
      <c r="AC1065" s="164"/>
    </row>
    <row r="1066" spans="1:29" ht="12.75">
      <c r="A1066" s="164"/>
      <c r="B1066" s="164"/>
      <c r="C1066" s="164"/>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row>
    <row r="1067" spans="1:29" ht="12.75">
      <c r="A1067" s="164"/>
      <c r="B1067" s="164"/>
      <c r="C1067" s="164"/>
      <c r="D1067" s="164"/>
      <c r="E1067" s="164"/>
      <c r="F1067" s="164"/>
      <c r="G1067" s="164"/>
      <c r="H1067" s="164"/>
      <c r="I1067" s="164"/>
      <c r="J1067" s="164"/>
      <c r="K1067" s="164"/>
      <c r="L1067" s="164"/>
      <c r="M1067" s="164"/>
      <c r="N1067" s="164"/>
      <c r="O1067" s="164"/>
      <c r="P1067" s="164"/>
      <c r="Q1067" s="164"/>
      <c r="R1067" s="164"/>
      <c r="S1067" s="164"/>
      <c r="T1067" s="164"/>
      <c r="U1067" s="164"/>
      <c r="V1067" s="164"/>
      <c r="W1067" s="164"/>
      <c r="X1067" s="164"/>
      <c r="Y1067" s="164"/>
      <c r="Z1067" s="164"/>
      <c r="AA1067" s="164"/>
      <c r="AB1067" s="164"/>
      <c r="AC1067" s="164"/>
    </row>
    <row r="1068" spans="1:29" ht="12.75">
      <c r="A1068" s="164"/>
      <c r="B1068" s="164"/>
      <c r="C1068" s="164"/>
      <c r="D1068" s="164"/>
      <c r="E1068" s="164"/>
      <c r="F1068" s="164"/>
      <c r="G1068" s="164"/>
      <c r="H1068" s="164"/>
      <c r="I1068" s="164"/>
      <c r="J1068" s="164"/>
      <c r="K1068" s="164"/>
      <c r="L1068" s="164"/>
      <c r="M1068" s="164"/>
      <c r="N1068" s="164"/>
      <c r="O1068" s="164"/>
      <c r="P1068" s="164"/>
      <c r="Q1068" s="164"/>
      <c r="R1068" s="164"/>
      <c r="S1068" s="164"/>
      <c r="T1068" s="164"/>
      <c r="U1068" s="164"/>
      <c r="V1068" s="164"/>
      <c r="W1068" s="164"/>
      <c r="X1068" s="164"/>
      <c r="Y1068" s="164"/>
      <c r="Z1068" s="164"/>
      <c r="AA1068" s="164"/>
      <c r="AB1068" s="164"/>
      <c r="AC1068" s="164"/>
    </row>
    <row r="1069" spans="1:29" ht="12.75">
      <c r="A1069" s="164"/>
      <c r="B1069" s="164"/>
      <c r="C1069" s="164"/>
      <c r="D1069" s="164"/>
      <c r="E1069" s="164"/>
      <c r="F1069" s="164"/>
      <c r="G1069" s="164"/>
      <c r="H1069" s="164"/>
      <c r="I1069" s="164"/>
      <c r="J1069" s="164"/>
      <c r="K1069" s="164"/>
      <c r="L1069" s="164"/>
      <c r="M1069" s="164"/>
      <c r="N1069" s="164"/>
      <c r="O1069" s="164"/>
      <c r="P1069" s="164"/>
      <c r="Q1069" s="164"/>
      <c r="R1069" s="164"/>
      <c r="S1069" s="164"/>
      <c r="T1069" s="164"/>
      <c r="U1069" s="164"/>
      <c r="V1069" s="164"/>
      <c r="W1069" s="164"/>
      <c r="X1069" s="164"/>
      <c r="Y1069" s="164"/>
      <c r="Z1069" s="164"/>
      <c r="AA1069" s="164"/>
      <c r="AB1069" s="164"/>
      <c r="AC1069" s="164"/>
    </row>
    <row r="1070" spans="1:29" ht="12.75">
      <c r="A1070" s="164"/>
      <c r="B1070" s="164"/>
      <c r="C1070" s="164"/>
      <c r="D1070" s="164"/>
      <c r="E1070" s="164"/>
      <c r="F1070" s="164"/>
      <c r="G1070" s="164"/>
      <c r="H1070" s="164"/>
      <c r="I1070" s="164"/>
      <c r="J1070" s="164"/>
      <c r="K1070" s="164"/>
      <c r="L1070" s="164"/>
      <c r="M1070" s="164"/>
      <c r="N1070" s="164"/>
      <c r="O1070" s="164"/>
      <c r="P1070" s="164"/>
      <c r="Q1070" s="164"/>
      <c r="R1070" s="164"/>
      <c r="S1070" s="164"/>
      <c r="T1070" s="164"/>
      <c r="U1070" s="164"/>
      <c r="V1070" s="164"/>
      <c r="W1070" s="164"/>
      <c r="X1070" s="164"/>
      <c r="Y1070" s="164"/>
      <c r="Z1070" s="164"/>
      <c r="AA1070" s="164"/>
      <c r="AB1070" s="164"/>
      <c r="AC1070" s="164"/>
    </row>
    <row r="1071" spans="1:29" ht="12.75">
      <c r="A1071" s="164"/>
      <c r="B1071" s="164"/>
      <c r="C1071" s="164"/>
      <c r="D1071" s="164"/>
      <c r="E1071" s="164"/>
      <c r="F1071" s="164"/>
      <c r="G1071" s="164"/>
      <c r="H1071" s="164"/>
      <c r="I1071" s="164"/>
      <c r="J1071" s="164"/>
      <c r="K1071" s="164"/>
      <c r="L1071" s="164"/>
      <c r="M1071" s="164"/>
      <c r="N1071" s="164"/>
      <c r="O1071" s="164"/>
      <c r="P1071" s="164"/>
      <c r="Q1071" s="164"/>
      <c r="R1071" s="164"/>
      <c r="S1071" s="164"/>
      <c r="T1071" s="164"/>
      <c r="U1071" s="164"/>
      <c r="V1071" s="164"/>
      <c r="W1071" s="164"/>
      <c r="X1071" s="164"/>
      <c r="Y1071" s="164"/>
      <c r="Z1071" s="164"/>
      <c r="AA1071" s="164"/>
      <c r="AB1071" s="164"/>
      <c r="AC1071" s="164"/>
    </row>
    <row r="1072" spans="1:29" ht="12.75">
      <c r="A1072" s="164"/>
      <c r="B1072" s="164"/>
      <c r="C1072" s="164"/>
      <c r="D1072" s="164"/>
      <c r="E1072" s="164"/>
      <c r="F1072" s="164"/>
      <c r="G1072" s="164"/>
      <c r="H1072" s="164"/>
      <c r="I1072" s="164"/>
      <c r="J1072" s="164"/>
      <c r="K1072" s="164"/>
      <c r="L1072" s="164"/>
      <c r="M1072" s="164"/>
      <c r="N1072" s="164"/>
      <c r="O1072" s="164"/>
      <c r="P1072" s="164"/>
      <c r="Q1072" s="164"/>
      <c r="R1072" s="164"/>
      <c r="S1072" s="164"/>
      <c r="T1072" s="164"/>
      <c r="U1072" s="164"/>
      <c r="V1072" s="164"/>
      <c r="W1072" s="164"/>
      <c r="X1072" s="164"/>
      <c r="Y1072" s="164"/>
      <c r="Z1072" s="164"/>
      <c r="AA1072" s="164"/>
      <c r="AB1072" s="164"/>
      <c r="AC1072" s="164"/>
    </row>
    <row r="1073" spans="1:29" ht="12.75">
      <c r="A1073" s="164"/>
      <c r="B1073" s="164"/>
      <c r="C1073" s="164"/>
      <c r="D1073" s="164"/>
      <c r="E1073" s="164"/>
      <c r="F1073" s="164"/>
      <c r="G1073" s="164"/>
      <c r="H1073" s="164"/>
      <c r="I1073" s="164"/>
      <c r="J1073" s="164"/>
      <c r="K1073" s="164"/>
      <c r="L1073" s="164"/>
      <c r="M1073" s="164"/>
      <c r="N1073" s="164"/>
      <c r="O1073" s="164"/>
      <c r="P1073" s="164"/>
      <c r="Q1073" s="164"/>
      <c r="R1073" s="164"/>
      <c r="S1073" s="164"/>
      <c r="T1073" s="164"/>
      <c r="U1073" s="164"/>
      <c r="V1073" s="164"/>
      <c r="W1073" s="164"/>
      <c r="X1073" s="164"/>
      <c r="Y1073" s="164"/>
      <c r="Z1073" s="164"/>
      <c r="AA1073" s="164"/>
      <c r="AB1073" s="164"/>
      <c r="AC1073" s="164"/>
    </row>
    <row r="1074" spans="1:29" ht="12.75">
      <c r="A1074" s="164"/>
      <c r="B1074" s="164"/>
      <c r="C1074" s="164"/>
      <c r="D1074" s="164"/>
      <c r="E1074" s="164"/>
      <c r="F1074" s="164"/>
      <c r="G1074" s="164"/>
      <c r="H1074" s="164"/>
      <c r="I1074" s="164"/>
      <c r="J1074" s="164"/>
      <c r="K1074" s="164"/>
      <c r="L1074" s="164"/>
      <c r="M1074" s="164"/>
      <c r="N1074" s="164"/>
      <c r="O1074" s="164"/>
      <c r="P1074" s="164"/>
      <c r="Q1074" s="164"/>
      <c r="R1074" s="164"/>
      <c r="S1074" s="164"/>
      <c r="T1074" s="164"/>
      <c r="U1074" s="164"/>
      <c r="V1074" s="164"/>
      <c r="W1074" s="164"/>
      <c r="X1074" s="164"/>
      <c r="Y1074" s="164"/>
      <c r="Z1074" s="164"/>
      <c r="AA1074" s="164"/>
      <c r="AB1074" s="164"/>
      <c r="AC1074" s="164"/>
    </row>
    <row r="1075" spans="1:29" ht="12.75">
      <c r="A1075" s="164"/>
      <c r="B1075" s="164"/>
      <c r="C1075" s="164"/>
      <c r="D1075" s="164"/>
      <c r="E1075" s="164"/>
      <c r="F1075" s="164"/>
      <c r="G1075" s="164"/>
      <c r="H1075" s="164"/>
      <c r="I1075" s="164"/>
      <c r="J1075" s="164"/>
      <c r="K1075" s="164"/>
      <c r="L1075" s="164"/>
      <c r="M1075" s="164"/>
      <c r="N1075" s="164"/>
      <c r="O1075" s="164"/>
      <c r="P1075" s="164"/>
      <c r="Q1075" s="164"/>
      <c r="R1075" s="164"/>
      <c r="S1075" s="164"/>
      <c r="T1075" s="164"/>
      <c r="U1075" s="164"/>
      <c r="V1075" s="164"/>
      <c r="W1075" s="164"/>
      <c r="X1075" s="164"/>
      <c r="Y1075" s="164"/>
      <c r="Z1075" s="164"/>
      <c r="AA1075" s="164"/>
      <c r="AB1075" s="164"/>
      <c r="AC1075" s="164"/>
    </row>
    <row r="1076" spans="1:29" ht="12.75">
      <c r="A1076" s="164"/>
      <c r="B1076" s="164"/>
      <c r="C1076" s="164"/>
      <c r="D1076" s="164"/>
      <c r="E1076" s="164"/>
      <c r="F1076" s="164"/>
      <c r="G1076" s="164"/>
      <c r="H1076" s="164"/>
      <c r="I1076" s="164"/>
      <c r="J1076" s="164"/>
      <c r="K1076" s="164"/>
      <c r="L1076" s="164"/>
      <c r="M1076" s="164"/>
      <c r="N1076" s="164"/>
      <c r="O1076" s="164"/>
      <c r="P1076" s="164"/>
      <c r="Q1076" s="164"/>
      <c r="R1076" s="164"/>
      <c r="S1076" s="164"/>
      <c r="T1076" s="164"/>
      <c r="U1076" s="164"/>
      <c r="V1076" s="164"/>
      <c r="W1076" s="164"/>
      <c r="X1076" s="164"/>
      <c r="Y1076" s="164"/>
      <c r="Z1076" s="164"/>
      <c r="AA1076" s="164"/>
      <c r="AB1076" s="164"/>
      <c r="AC1076" s="164"/>
    </row>
    <row r="1077" spans="1:29" ht="12.75">
      <c r="A1077" s="164"/>
      <c r="B1077" s="164"/>
      <c r="C1077" s="164"/>
      <c r="D1077" s="164"/>
      <c r="E1077" s="164"/>
      <c r="F1077" s="164"/>
      <c r="G1077" s="164"/>
      <c r="H1077" s="164"/>
      <c r="I1077" s="164"/>
      <c r="J1077" s="164"/>
      <c r="K1077" s="164"/>
      <c r="L1077" s="164"/>
      <c r="M1077" s="164"/>
      <c r="N1077" s="164"/>
      <c r="O1077" s="164"/>
      <c r="P1077" s="164"/>
      <c r="Q1077" s="164"/>
      <c r="R1077" s="164"/>
      <c r="S1077" s="164"/>
      <c r="T1077" s="164"/>
      <c r="U1077" s="164"/>
      <c r="V1077" s="164"/>
      <c r="W1077" s="164"/>
      <c r="X1077" s="164"/>
      <c r="Y1077" s="164"/>
      <c r="Z1077" s="164"/>
      <c r="AA1077" s="164"/>
      <c r="AB1077" s="164"/>
      <c r="AC1077" s="164"/>
    </row>
    <row r="1078" spans="1:29" ht="12.75">
      <c r="A1078" s="164"/>
      <c r="B1078" s="164"/>
      <c r="C1078" s="164"/>
      <c r="D1078" s="164"/>
      <c r="E1078" s="164"/>
      <c r="F1078" s="164"/>
      <c r="G1078" s="164"/>
      <c r="H1078" s="164"/>
      <c r="I1078" s="164"/>
      <c r="J1078" s="164"/>
      <c r="K1078" s="164"/>
      <c r="L1078" s="164"/>
      <c r="M1078" s="164"/>
      <c r="N1078" s="164"/>
      <c r="O1078" s="164"/>
      <c r="P1078" s="164"/>
      <c r="Q1078" s="164"/>
      <c r="R1078" s="164"/>
      <c r="S1078" s="164"/>
      <c r="T1078" s="164"/>
      <c r="U1078" s="164"/>
      <c r="V1078" s="164"/>
      <c r="W1078" s="164"/>
      <c r="X1078" s="164"/>
      <c r="Y1078" s="164"/>
      <c r="Z1078" s="164"/>
      <c r="AA1078" s="164"/>
      <c r="AB1078" s="164"/>
      <c r="AC1078" s="164"/>
    </row>
    <row r="1079" spans="1:29" ht="12.75">
      <c r="A1079" s="164"/>
      <c r="B1079" s="164"/>
      <c r="C1079" s="164"/>
      <c r="D1079" s="164"/>
      <c r="E1079" s="164"/>
      <c r="F1079" s="164"/>
      <c r="G1079" s="164"/>
      <c r="H1079" s="164"/>
      <c r="I1079" s="164"/>
      <c r="J1079" s="164"/>
      <c r="K1079" s="164"/>
      <c r="L1079" s="164"/>
      <c r="M1079" s="164"/>
      <c r="N1079" s="164"/>
      <c r="O1079" s="164"/>
      <c r="P1079" s="164"/>
      <c r="Q1079" s="164"/>
      <c r="R1079" s="164"/>
      <c r="S1079" s="164"/>
      <c r="T1079" s="164"/>
      <c r="U1079" s="164"/>
      <c r="V1079" s="164"/>
      <c r="W1079" s="164"/>
      <c r="X1079" s="164"/>
      <c r="Y1079" s="164"/>
      <c r="Z1079" s="164"/>
      <c r="AA1079" s="164"/>
      <c r="AB1079" s="164"/>
      <c r="AC1079" s="164"/>
    </row>
    <row r="1080" spans="1:29" ht="12.75">
      <c r="A1080" s="164"/>
      <c r="B1080" s="164"/>
      <c r="C1080" s="164"/>
      <c r="D1080" s="164"/>
      <c r="E1080" s="164"/>
      <c r="F1080" s="164"/>
      <c r="G1080" s="164"/>
      <c r="H1080" s="164"/>
      <c r="I1080" s="164"/>
      <c r="J1080" s="164"/>
      <c r="K1080" s="164"/>
      <c r="L1080" s="164"/>
      <c r="M1080" s="164"/>
      <c r="N1080" s="164"/>
      <c r="O1080" s="164"/>
      <c r="P1080" s="164"/>
      <c r="Q1080" s="164"/>
      <c r="R1080" s="164"/>
      <c r="S1080" s="164"/>
      <c r="T1080" s="164"/>
      <c r="U1080" s="164"/>
      <c r="V1080" s="164"/>
      <c r="W1080" s="164"/>
      <c r="X1080" s="164"/>
      <c r="Y1080" s="164"/>
      <c r="Z1080" s="164"/>
      <c r="AA1080" s="164"/>
      <c r="AB1080" s="164"/>
      <c r="AC1080" s="164"/>
    </row>
    <row r="1081" spans="1:29" ht="12.75">
      <c r="A1081" s="164"/>
      <c r="B1081" s="164"/>
      <c r="C1081" s="164"/>
      <c r="D1081" s="164"/>
      <c r="E1081" s="164"/>
      <c r="F1081" s="164"/>
      <c r="G1081" s="164"/>
      <c r="H1081" s="164"/>
      <c r="I1081" s="164"/>
      <c r="J1081" s="164"/>
      <c r="K1081" s="164"/>
      <c r="L1081" s="164"/>
      <c r="M1081" s="164"/>
      <c r="N1081" s="164"/>
      <c r="O1081" s="164"/>
      <c r="P1081" s="164"/>
      <c r="Q1081" s="164"/>
      <c r="R1081" s="164"/>
      <c r="S1081" s="164"/>
      <c r="T1081" s="164"/>
      <c r="U1081" s="164"/>
      <c r="V1081" s="164"/>
      <c r="W1081" s="164"/>
      <c r="X1081" s="164"/>
      <c r="Y1081" s="164"/>
      <c r="Z1081" s="164"/>
      <c r="AA1081" s="164"/>
      <c r="AB1081" s="164"/>
      <c r="AC1081" s="164"/>
    </row>
    <row r="1082" spans="1:29" ht="12.75">
      <c r="A1082" s="164"/>
      <c r="B1082" s="164"/>
      <c r="C1082" s="164"/>
      <c r="D1082" s="164"/>
      <c r="E1082" s="164"/>
      <c r="F1082" s="164"/>
      <c r="G1082" s="164"/>
      <c r="H1082" s="164"/>
      <c r="I1082" s="164"/>
      <c r="J1082" s="164"/>
      <c r="K1082" s="164"/>
      <c r="L1082" s="164"/>
      <c r="M1082" s="164"/>
      <c r="N1082" s="164"/>
      <c r="O1082" s="164"/>
      <c r="P1082" s="164"/>
      <c r="Q1082" s="164"/>
      <c r="R1082" s="164"/>
      <c r="S1082" s="164"/>
      <c r="T1082" s="164"/>
      <c r="U1082" s="164"/>
      <c r="V1082" s="164"/>
      <c r="W1082" s="164"/>
      <c r="X1082" s="164"/>
      <c r="Y1082" s="164"/>
      <c r="Z1082" s="164"/>
      <c r="AA1082" s="164"/>
      <c r="AB1082" s="164"/>
      <c r="AC1082" s="164"/>
    </row>
    <row r="1083" spans="1:29" ht="12.75">
      <c r="A1083" s="164"/>
      <c r="B1083" s="164"/>
      <c r="C1083" s="164"/>
      <c r="D1083" s="164"/>
      <c r="E1083" s="164"/>
      <c r="F1083" s="164"/>
      <c r="G1083" s="164"/>
      <c r="H1083" s="164"/>
      <c r="I1083" s="164"/>
      <c r="J1083" s="164"/>
      <c r="K1083" s="164"/>
      <c r="L1083" s="164"/>
      <c r="M1083" s="164"/>
      <c r="N1083" s="164"/>
      <c r="O1083" s="164"/>
      <c r="P1083" s="164"/>
      <c r="Q1083" s="164"/>
      <c r="R1083" s="164"/>
      <c r="S1083" s="164"/>
      <c r="T1083" s="164"/>
      <c r="U1083" s="164"/>
      <c r="V1083" s="164"/>
      <c r="W1083" s="164"/>
      <c r="X1083" s="164"/>
      <c r="Y1083" s="164"/>
      <c r="Z1083" s="164"/>
      <c r="AA1083" s="164"/>
      <c r="AB1083" s="164"/>
      <c r="AC1083" s="164"/>
    </row>
    <row r="1084" spans="1:29" ht="12.75">
      <c r="A1084" s="164"/>
      <c r="B1084" s="164"/>
      <c r="C1084" s="164"/>
      <c r="D1084" s="164"/>
      <c r="E1084" s="164"/>
      <c r="F1084" s="164"/>
      <c r="G1084" s="164"/>
      <c r="H1084" s="164"/>
      <c r="I1084" s="164"/>
      <c r="J1084" s="164"/>
      <c r="K1084" s="164"/>
      <c r="L1084" s="164"/>
      <c r="M1084" s="164"/>
      <c r="N1084" s="164"/>
      <c r="O1084" s="164"/>
      <c r="P1084" s="164"/>
      <c r="Q1084" s="164"/>
      <c r="R1084" s="164"/>
      <c r="S1084" s="164"/>
      <c r="T1084" s="164"/>
      <c r="U1084" s="164"/>
      <c r="V1084" s="164"/>
      <c r="W1084" s="164"/>
      <c r="X1084" s="164"/>
      <c r="Y1084" s="164"/>
      <c r="Z1084" s="164"/>
      <c r="AA1084" s="164"/>
      <c r="AB1084" s="164"/>
      <c r="AC1084" s="164"/>
    </row>
    <row r="1085" spans="1:29" ht="12.75">
      <c r="A1085" s="164"/>
      <c r="B1085" s="164"/>
      <c r="C1085" s="164"/>
      <c r="D1085" s="164"/>
      <c r="E1085" s="164"/>
      <c r="F1085" s="164"/>
      <c r="G1085" s="164"/>
      <c r="H1085" s="164"/>
      <c r="I1085" s="164"/>
      <c r="J1085" s="164"/>
      <c r="K1085" s="164"/>
      <c r="L1085" s="164"/>
      <c r="M1085" s="164"/>
      <c r="N1085" s="164"/>
      <c r="O1085" s="164"/>
      <c r="P1085" s="164"/>
      <c r="Q1085" s="164"/>
      <c r="R1085" s="164"/>
      <c r="S1085" s="164"/>
      <c r="T1085" s="164"/>
      <c r="U1085" s="164"/>
      <c r="V1085" s="164"/>
      <c r="W1085" s="164"/>
      <c r="X1085" s="164"/>
      <c r="Y1085" s="164"/>
      <c r="Z1085" s="164"/>
      <c r="AA1085" s="164"/>
      <c r="AB1085" s="164"/>
      <c r="AC1085" s="164"/>
    </row>
    <row r="1086" spans="1:29" ht="12.75">
      <c r="A1086" s="164"/>
      <c r="B1086" s="164"/>
      <c r="C1086" s="164"/>
      <c r="D1086" s="164"/>
      <c r="E1086" s="164"/>
      <c r="F1086" s="164"/>
      <c r="G1086" s="164"/>
      <c r="H1086" s="164"/>
      <c r="I1086" s="164"/>
      <c r="J1086" s="164"/>
      <c r="K1086" s="164"/>
      <c r="L1086" s="164"/>
      <c r="M1086" s="164"/>
      <c r="N1086" s="164"/>
      <c r="O1086" s="164"/>
      <c r="P1086" s="164"/>
      <c r="Q1086" s="164"/>
      <c r="R1086" s="164"/>
      <c r="S1086" s="164"/>
      <c r="T1086" s="164"/>
      <c r="U1086" s="164"/>
      <c r="V1086" s="164"/>
      <c r="W1086" s="164"/>
      <c r="X1086" s="164"/>
      <c r="Y1086" s="164"/>
      <c r="Z1086" s="164"/>
      <c r="AA1086" s="164"/>
      <c r="AB1086" s="164"/>
      <c r="AC1086" s="164"/>
    </row>
    <row r="1087" spans="1:29" ht="12.75">
      <c r="A1087" s="164"/>
      <c r="B1087" s="164"/>
      <c r="C1087" s="164"/>
      <c r="D1087" s="164"/>
      <c r="E1087" s="164"/>
      <c r="F1087" s="164"/>
      <c r="G1087" s="164"/>
      <c r="H1087" s="164"/>
      <c r="I1087" s="164"/>
      <c r="J1087" s="164"/>
      <c r="K1087" s="164"/>
      <c r="L1087" s="164"/>
      <c r="M1087" s="164"/>
      <c r="N1087" s="164"/>
      <c r="O1087" s="164"/>
      <c r="P1087" s="164"/>
      <c r="Q1087" s="164"/>
      <c r="R1087" s="164"/>
      <c r="S1087" s="164"/>
      <c r="T1087" s="164"/>
      <c r="U1087" s="164"/>
      <c r="V1087" s="164"/>
      <c r="W1087" s="164"/>
      <c r="X1087" s="164"/>
      <c r="Y1087" s="164"/>
      <c r="Z1087" s="164"/>
      <c r="AA1087" s="164"/>
      <c r="AB1087" s="164"/>
      <c r="AC1087" s="164"/>
    </row>
    <row r="1088" spans="1:29" ht="12.75">
      <c r="A1088" s="164"/>
      <c r="B1088" s="164"/>
      <c r="C1088" s="164"/>
      <c r="D1088" s="164"/>
      <c r="E1088" s="164"/>
      <c r="F1088" s="164"/>
      <c r="G1088" s="164"/>
      <c r="H1088" s="164"/>
      <c r="I1088" s="164"/>
      <c r="J1088" s="164"/>
      <c r="K1088" s="164"/>
      <c r="L1088" s="164"/>
      <c r="M1088" s="164"/>
      <c r="N1088" s="164"/>
      <c r="O1088" s="164"/>
      <c r="P1088" s="164"/>
      <c r="Q1088" s="164"/>
      <c r="R1088" s="164"/>
      <c r="S1088" s="164"/>
      <c r="T1088" s="164"/>
      <c r="U1088" s="164"/>
      <c r="V1088" s="164"/>
      <c r="W1088" s="164"/>
      <c r="X1088" s="164"/>
      <c r="Y1088" s="164"/>
      <c r="Z1088" s="164"/>
      <c r="AA1088" s="164"/>
      <c r="AB1088" s="164"/>
      <c r="AC1088" s="164"/>
    </row>
    <row r="1089" spans="1:29" ht="12.75">
      <c r="A1089" s="164"/>
      <c r="B1089" s="164"/>
      <c r="C1089" s="164"/>
      <c r="D1089" s="164"/>
      <c r="E1089" s="164"/>
      <c r="F1089" s="164"/>
      <c r="G1089" s="164"/>
      <c r="H1089" s="164"/>
      <c r="I1089" s="164"/>
      <c r="J1089" s="164"/>
      <c r="K1089" s="164"/>
      <c r="L1089" s="164"/>
      <c r="M1089" s="164"/>
      <c r="N1089" s="164"/>
      <c r="O1089" s="164"/>
      <c r="P1089" s="164"/>
      <c r="Q1089" s="164"/>
      <c r="R1089" s="164"/>
      <c r="S1089" s="164"/>
      <c r="T1089" s="164"/>
      <c r="U1089" s="164"/>
      <c r="V1089" s="164"/>
      <c r="W1089" s="164"/>
      <c r="X1089" s="164"/>
      <c r="Y1089" s="164"/>
      <c r="Z1089" s="164"/>
      <c r="AA1089" s="164"/>
      <c r="AB1089" s="164"/>
      <c r="AC1089" s="164"/>
    </row>
    <row r="1090" spans="1:29" ht="12.75">
      <c r="A1090" s="164"/>
      <c r="B1090" s="164"/>
      <c r="C1090" s="164"/>
      <c r="D1090" s="164"/>
      <c r="E1090" s="164"/>
      <c r="F1090" s="164"/>
      <c r="G1090" s="164"/>
      <c r="H1090" s="164"/>
      <c r="I1090" s="164"/>
      <c r="J1090" s="164"/>
      <c r="K1090" s="164"/>
      <c r="L1090" s="164"/>
      <c r="M1090" s="164"/>
      <c r="N1090" s="164"/>
      <c r="O1090" s="164"/>
      <c r="P1090" s="164"/>
      <c r="Q1090" s="164"/>
      <c r="R1090" s="164"/>
      <c r="S1090" s="164"/>
      <c r="T1090" s="164"/>
      <c r="U1090" s="164"/>
      <c r="V1090" s="164"/>
      <c r="W1090" s="164"/>
      <c r="X1090" s="164"/>
      <c r="Y1090" s="164"/>
      <c r="Z1090" s="164"/>
      <c r="AA1090" s="164"/>
      <c r="AB1090" s="164"/>
      <c r="AC1090" s="164"/>
    </row>
    <row r="1091" spans="1:29" ht="12.75">
      <c r="A1091" s="164"/>
      <c r="B1091" s="164"/>
      <c r="C1091" s="164"/>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row>
    <row r="1092" spans="1:29" ht="12.75">
      <c r="A1092" s="164"/>
      <c r="B1092" s="164"/>
      <c r="C1092" s="164"/>
      <c r="D1092" s="164"/>
      <c r="E1092" s="164"/>
      <c r="F1092" s="164"/>
      <c r="G1092" s="164"/>
      <c r="H1092" s="164"/>
      <c r="I1092" s="164"/>
      <c r="J1092" s="164"/>
      <c r="K1092" s="164"/>
      <c r="L1092" s="164"/>
      <c r="M1092" s="164"/>
      <c r="N1092" s="164"/>
      <c r="O1092" s="164"/>
      <c r="P1092" s="164"/>
      <c r="Q1092" s="164"/>
      <c r="R1092" s="164"/>
      <c r="S1092" s="164"/>
      <c r="T1092" s="164"/>
      <c r="U1092" s="164"/>
      <c r="V1092" s="164"/>
      <c r="W1092" s="164"/>
      <c r="X1092" s="164"/>
      <c r="Y1092" s="164"/>
      <c r="Z1092" s="164"/>
      <c r="AA1092" s="164"/>
      <c r="AB1092" s="164"/>
      <c r="AC1092" s="164"/>
    </row>
    <row r="1093" spans="1:29" ht="12.75">
      <c r="A1093" s="164"/>
      <c r="B1093" s="164"/>
      <c r="C1093" s="164"/>
      <c r="D1093" s="164"/>
      <c r="E1093" s="164"/>
      <c r="F1093" s="164"/>
      <c r="G1093" s="164"/>
      <c r="H1093" s="164"/>
      <c r="I1093" s="164"/>
      <c r="J1093" s="164"/>
      <c r="K1093" s="164"/>
      <c r="L1093" s="164"/>
      <c r="M1093" s="164"/>
      <c r="N1093" s="164"/>
      <c r="O1093" s="164"/>
      <c r="P1093" s="164"/>
      <c r="Q1093" s="164"/>
      <c r="R1093" s="164"/>
      <c r="S1093" s="164"/>
      <c r="T1093" s="164"/>
      <c r="U1093" s="164"/>
      <c r="V1093" s="164"/>
      <c r="W1093" s="164"/>
      <c r="X1093" s="164"/>
      <c r="Y1093" s="164"/>
      <c r="Z1093" s="164"/>
      <c r="AA1093" s="164"/>
      <c r="AB1093" s="164"/>
      <c r="AC1093" s="164"/>
    </row>
    <row r="1094" spans="1:29" ht="12.75">
      <c r="A1094" s="164"/>
      <c r="B1094" s="164"/>
      <c r="C1094" s="164"/>
      <c r="D1094" s="164"/>
      <c r="E1094" s="164"/>
      <c r="F1094" s="164"/>
      <c r="G1094" s="164"/>
      <c r="H1094" s="164"/>
      <c r="I1094" s="164"/>
      <c r="J1094" s="164"/>
      <c r="K1094" s="164"/>
      <c r="L1094" s="164"/>
      <c r="M1094" s="164"/>
      <c r="N1094" s="164"/>
      <c r="O1094" s="164"/>
      <c r="P1094" s="164"/>
      <c r="Q1094" s="164"/>
      <c r="R1094" s="164"/>
      <c r="S1094" s="164"/>
      <c r="T1094" s="164"/>
      <c r="U1094" s="164"/>
      <c r="V1094" s="164"/>
      <c r="W1094" s="164"/>
      <c r="X1094" s="164"/>
      <c r="Y1094" s="164"/>
      <c r="Z1094" s="164"/>
      <c r="AA1094" s="164"/>
      <c r="AB1094" s="164"/>
      <c r="AC1094" s="164"/>
    </row>
    <row r="1095" spans="1:29" ht="12.75">
      <c r="A1095" s="164"/>
      <c r="B1095" s="164"/>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4"/>
      <c r="Z1095" s="164"/>
      <c r="AA1095" s="164"/>
      <c r="AB1095" s="164"/>
      <c r="AC1095" s="164"/>
    </row>
    <row r="1096" spans="1:29" ht="12.75">
      <c r="A1096" s="164"/>
      <c r="B1096" s="164"/>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c r="W1096" s="164"/>
      <c r="X1096" s="164"/>
      <c r="Y1096" s="164"/>
      <c r="Z1096" s="164"/>
      <c r="AA1096" s="164"/>
      <c r="AB1096" s="164"/>
      <c r="AC1096" s="164"/>
    </row>
    <row r="1097" spans="1:29" ht="12.75">
      <c r="A1097" s="164"/>
      <c r="B1097" s="164"/>
      <c r="C1097" s="164"/>
      <c r="D1097" s="164"/>
      <c r="E1097" s="164"/>
      <c r="F1097" s="164"/>
      <c r="G1097" s="164"/>
      <c r="H1097" s="164"/>
      <c r="I1097" s="164"/>
      <c r="J1097" s="164"/>
      <c r="K1097" s="164"/>
      <c r="L1097" s="164"/>
      <c r="M1097" s="164"/>
      <c r="N1097" s="164"/>
      <c r="O1097" s="164"/>
      <c r="P1097" s="164"/>
      <c r="Q1097" s="164"/>
      <c r="R1097" s="164"/>
      <c r="S1097" s="164"/>
      <c r="T1097" s="164"/>
      <c r="U1097" s="164"/>
      <c r="V1097" s="164"/>
      <c r="W1097" s="164"/>
      <c r="X1097" s="164"/>
      <c r="Y1097" s="164"/>
      <c r="Z1097" s="164"/>
      <c r="AA1097" s="164"/>
      <c r="AB1097" s="164"/>
      <c r="AC1097" s="164"/>
    </row>
    <row r="1098" spans="1:29" ht="12.75">
      <c r="A1098" s="164"/>
      <c r="B1098" s="164"/>
      <c r="C1098" s="164"/>
      <c r="D1098" s="164"/>
      <c r="E1098" s="164"/>
      <c r="F1098" s="164"/>
      <c r="G1098" s="164"/>
      <c r="H1098" s="164"/>
      <c r="I1098" s="164"/>
      <c r="J1098" s="164"/>
      <c r="K1098" s="164"/>
      <c r="L1098" s="164"/>
      <c r="M1098" s="164"/>
      <c r="N1098" s="164"/>
      <c r="O1098" s="164"/>
      <c r="P1098" s="164"/>
      <c r="Q1098" s="164"/>
      <c r="R1098" s="164"/>
      <c r="S1098" s="164"/>
      <c r="T1098" s="164"/>
      <c r="U1098" s="164"/>
      <c r="V1098" s="164"/>
      <c r="W1098" s="164"/>
      <c r="X1098" s="164"/>
      <c r="Y1098" s="164"/>
      <c r="Z1098" s="164"/>
      <c r="AA1098" s="164"/>
      <c r="AB1098" s="164"/>
      <c r="AC1098" s="164"/>
    </row>
    <row r="1099" spans="1:29" ht="12.75">
      <c r="A1099" s="164"/>
      <c r="B1099" s="164"/>
      <c r="C1099" s="164"/>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row>
    <row r="1100" spans="1:29" ht="12.75">
      <c r="A1100" s="164"/>
      <c r="B1100" s="164"/>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c r="W1100" s="164"/>
      <c r="X1100" s="164"/>
      <c r="Y1100" s="164"/>
      <c r="Z1100" s="164"/>
      <c r="AA1100" s="164"/>
      <c r="AB1100" s="164"/>
      <c r="AC1100" s="164"/>
    </row>
    <row r="1101" spans="1:29" ht="12.75">
      <c r="A1101" s="164"/>
      <c r="B1101" s="164"/>
      <c r="C1101" s="164"/>
      <c r="D1101" s="164"/>
      <c r="E1101" s="164"/>
      <c r="F1101" s="164"/>
      <c r="G1101" s="164"/>
      <c r="H1101" s="164"/>
      <c r="I1101" s="164"/>
      <c r="J1101" s="164"/>
      <c r="K1101" s="164"/>
      <c r="L1101" s="164"/>
      <c r="M1101" s="164"/>
      <c r="N1101" s="164"/>
      <c r="O1101" s="164"/>
      <c r="P1101" s="164"/>
      <c r="Q1101" s="164"/>
      <c r="R1101" s="164"/>
      <c r="S1101" s="164"/>
      <c r="T1101" s="164"/>
      <c r="U1101" s="164"/>
      <c r="V1101" s="164"/>
      <c r="W1101" s="164"/>
      <c r="X1101" s="164"/>
      <c r="Y1101" s="164"/>
      <c r="Z1101" s="164"/>
      <c r="AA1101" s="164"/>
      <c r="AB1101" s="164"/>
      <c r="AC1101" s="164"/>
    </row>
    <row r="1102" spans="1:29" ht="12.75">
      <c r="A1102" s="164"/>
      <c r="B1102" s="164"/>
      <c r="C1102" s="164"/>
      <c r="D1102" s="164"/>
      <c r="E1102" s="164"/>
      <c r="F1102" s="164"/>
      <c r="G1102" s="164"/>
      <c r="H1102" s="164"/>
      <c r="I1102" s="164"/>
      <c r="J1102" s="164"/>
      <c r="K1102" s="164"/>
      <c r="L1102" s="164"/>
      <c r="M1102" s="164"/>
      <c r="N1102" s="164"/>
      <c r="O1102" s="164"/>
      <c r="P1102" s="164"/>
      <c r="Q1102" s="164"/>
      <c r="R1102" s="164"/>
      <c r="S1102" s="164"/>
      <c r="T1102" s="164"/>
      <c r="U1102" s="164"/>
      <c r="V1102" s="164"/>
      <c r="W1102" s="164"/>
      <c r="X1102" s="164"/>
      <c r="Y1102" s="164"/>
      <c r="Z1102" s="164"/>
      <c r="AA1102" s="164"/>
      <c r="AB1102" s="164"/>
      <c r="AC1102" s="164"/>
    </row>
    <row r="1103" spans="1:29" ht="12.75">
      <c r="A1103" s="164"/>
      <c r="B1103" s="164"/>
      <c r="C1103" s="164"/>
      <c r="D1103" s="164"/>
      <c r="E1103" s="164"/>
      <c r="F1103" s="164"/>
      <c r="G1103" s="164"/>
      <c r="H1103" s="164"/>
      <c r="I1103" s="164"/>
      <c r="J1103" s="164"/>
      <c r="K1103" s="164"/>
      <c r="L1103" s="164"/>
      <c r="M1103" s="164"/>
      <c r="N1103" s="164"/>
      <c r="O1103" s="164"/>
      <c r="P1103" s="164"/>
      <c r="Q1103" s="164"/>
      <c r="R1103" s="164"/>
      <c r="S1103" s="164"/>
      <c r="T1103" s="164"/>
      <c r="U1103" s="164"/>
      <c r="V1103" s="164"/>
      <c r="W1103" s="164"/>
      <c r="X1103" s="164"/>
      <c r="Y1103" s="164"/>
      <c r="Z1103" s="164"/>
      <c r="AA1103" s="164"/>
      <c r="AB1103" s="164"/>
      <c r="AC1103" s="164"/>
    </row>
    <row r="1104" spans="1:29" ht="12.75">
      <c r="A1104" s="164"/>
      <c r="B1104" s="164"/>
      <c r="C1104" s="164"/>
      <c r="D1104" s="164"/>
      <c r="E1104" s="164"/>
      <c r="F1104" s="164"/>
      <c r="G1104" s="164"/>
      <c r="H1104" s="164"/>
      <c r="I1104" s="164"/>
      <c r="J1104" s="164"/>
      <c r="K1104" s="164"/>
      <c r="L1104" s="164"/>
      <c r="M1104" s="164"/>
      <c r="N1104" s="164"/>
      <c r="O1104" s="164"/>
      <c r="P1104" s="164"/>
      <c r="Q1104" s="164"/>
      <c r="R1104" s="164"/>
      <c r="S1104" s="164"/>
      <c r="T1104" s="164"/>
      <c r="U1104" s="164"/>
      <c r="V1104" s="164"/>
      <c r="W1104" s="164"/>
      <c r="X1104" s="164"/>
      <c r="Y1104" s="164"/>
      <c r="Z1104" s="164"/>
      <c r="AA1104" s="164"/>
      <c r="AB1104" s="164"/>
      <c r="AC1104" s="164"/>
    </row>
    <row r="1105" spans="1:29" ht="12.75">
      <c r="A1105" s="164"/>
      <c r="B1105" s="164"/>
      <c r="C1105" s="164"/>
      <c r="D1105" s="164"/>
      <c r="E1105" s="164"/>
      <c r="F1105" s="164"/>
      <c r="G1105" s="164"/>
      <c r="H1105" s="164"/>
      <c r="I1105" s="164"/>
      <c r="J1105" s="164"/>
      <c r="K1105" s="164"/>
      <c r="L1105" s="164"/>
      <c r="M1105" s="164"/>
      <c r="N1105" s="164"/>
      <c r="O1105" s="164"/>
      <c r="P1105" s="164"/>
      <c r="Q1105" s="164"/>
      <c r="R1105" s="164"/>
      <c r="S1105" s="164"/>
      <c r="T1105" s="164"/>
      <c r="U1105" s="164"/>
      <c r="V1105" s="164"/>
      <c r="W1105" s="164"/>
      <c r="X1105" s="164"/>
      <c r="Y1105" s="164"/>
      <c r="Z1105" s="164"/>
      <c r="AA1105" s="164"/>
      <c r="AB1105" s="164"/>
      <c r="AC1105" s="164"/>
    </row>
    <row r="1106" spans="1:29" ht="12.75">
      <c r="A1106" s="164"/>
      <c r="B1106" s="164"/>
      <c r="C1106" s="164"/>
      <c r="D1106" s="164"/>
      <c r="E1106" s="164"/>
      <c r="F1106" s="164"/>
      <c r="G1106" s="164"/>
      <c r="H1106" s="164"/>
      <c r="I1106" s="164"/>
      <c r="J1106" s="164"/>
      <c r="K1106" s="164"/>
      <c r="L1106" s="164"/>
      <c r="M1106" s="164"/>
      <c r="N1106" s="164"/>
      <c r="O1106" s="164"/>
      <c r="P1106" s="164"/>
      <c r="Q1106" s="164"/>
      <c r="R1106" s="164"/>
      <c r="S1106" s="164"/>
      <c r="T1106" s="164"/>
      <c r="U1106" s="164"/>
      <c r="V1106" s="164"/>
      <c r="W1106" s="164"/>
      <c r="X1106" s="164"/>
      <c r="Y1106" s="164"/>
      <c r="Z1106" s="164"/>
      <c r="AA1106" s="164"/>
      <c r="AB1106" s="164"/>
      <c r="AC1106" s="164"/>
    </row>
    <row r="1107" spans="1:29" ht="12.75">
      <c r="A1107" s="164"/>
      <c r="B1107" s="164"/>
      <c r="C1107" s="164"/>
      <c r="D1107" s="164"/>
      <c r="E1107" s="164"/>
      <c r="F1107" s="164"/>
      <c r="G1107" s="164"/>
      <c r="H1107" s="164"/>
      <c r="I1107" s="164"/>
      <c r="J1107" s="164"/>
      <c r="K1107" s="164"/>
      <c r="L1107" s="164"/>
      <c r="M1107" s="164"/>
      <c r="N1107" s="164"/>
      <c r="O1107" s="164"/>
      <c r="P1107" s="164"/>
      <c r="Q1107" s="164"/>
      <c r="R1107" s="164"/>
      <c r="S1107" s="164"/>
      <c r="T1107" s="164"/>
      <c r="U1107" s="164"/>
      <c r="V1107" s="164"/>
      <c r="W1107" s="164"/>
      <c r="X1107" s="164"/>
      <c r="Y1107" s="164"/>
      <c r="Z1107" s="164"/>
      <c r="AA1107" s="164"/>
      <c r="AB1107" s="164"/>
      <c r="AC1107" s="164"/>
    </row>
    <row r="1108" spans="1:29" ht="12.75">
      <c r="A1108" s="164"/>
      <c r="B1108" s="164"/>
      <c r="C1108" s="164"/>
      <c r="D1108" s="164"/>
      <c r="E1108" s="164"/>
      <c r="F1108" s="164"/>
      <c r="G1108" s="164"/>
      <c r="H1108" s="164"/>
      <c r="I1108" s="164"/>
      <c r="J1108" s="164"/>
      <c r="K1108" s="164"/>
      <c r="L1108" s="164"/>
      <c r="M1108" s="164"/>
      <c r="N1108" s="164"/>
      <c r="O1108" s="164"/>
      <c r="P1108" s="164"/>
      <c r="Q1108" s="164"/>
      <c r="R1108" s="164"/>
      <c r="S1108" s="164"/>
      <c r="T1108" s="164"/>
      <c r="U1108" s="164"/>
      <c r="V1108" s="164"/>
      <c r="W1108" s="164"/>
      <c r="X1108" s="164"/>
      <c r="Y1108" s="164"/>
      <c r="Z1108" s="164"/>
      <c r="AA1108" s="164"/>
      <c r="AB1108" s="164"/>
      <c r="AC1108" s="164"/>
    </row>
    <row r="1109" spans="1:29" ht="12.75">
      <c r="A1109" s="164"/>
      <c r="B1109" s="164"/>
      <c r="C1109" s="164"/>
      <c r="D1109" s="164"/>
      <c r="E1109" s="164"/>
      <c r="F1109" s="164"/>
      <c r="G1109" s="164"/>
      <c r="H1109" s="164"/>
      <c r="I1109" s="164"/>
      <c r="J1109" s="164"/>
      <c r="K1109" s="164"/>
      <c r="L1109" s="164"/>
      <c r="M1109" s="164"/>
      <c r="N1109" s="164"/>
      <c r="O1109" s="164"/>
      <c r="P1109" s="164"/>
      <c r="Q1109" s="164"/>
      <c r="R1109" s="164"/>
      <c r="S1109" s="164"/>
      <c r="T1109" s="164"/>
      <c r="U1109" s="164"/>
      <c r="V1109" s="164"/>
      <c r="W1109" s="164"/>
      <c r="X1109" s="164"/>
      <c r="Y1109" s="164"/>
      <c r="Z1109" s="164"/>
      <c r="AA1109" s="164"/>
      <c r="AB1109" s="164"/>
      <c r="AC1109" s="164"/>
    </row>
    <row r="1110" spans="1:29" ht="12.75">
      <c r="A1110" s="164"/>
      <c r="B1110" s="164"/>
      <c r="C1110" s="164"/>
      <c r="D1110" s="164"/>
      <c r="E1110" s="164"/>
      <c r="F1110" s="164"/>
      <c r="G1110" s="164"/>
      <c r="H1110" s="164"/>
      <c r="I1110" s="164"/>
      <c r="J1110" s="164"/>
      <c r="K1110" s="164"/>
      <c r="L1110" s="164"/>
      <c r="M1110" s="164"/>
      <c r="N1110" s="164"/>
      <c r="O1110" s="164"/>
      <c r="P1110" s="164"/>
      <c r="Q1110" s="164"/>
      <c r="R1110" s="164"/>
      <c r="S1110" s="164"/>
      <c r="T1110" s="164"/>
      <c r="U1110" s="164"/>
      <c r="V1110" s="164"/>
      <c r="W1110" s="164"/>
      <c r="X1110" s="164"/>
      <c r="Y1110" s="164"/>
      <c r="Z1110" s="164"/>
      <c r="AA1110" s="164"/>
      <c r="AB1110" s="164"/>
      <c r="AC1110" s="164"/>
    </row>
    <row r="1111" spans="1:29" ht="12.75">
      <c r="A1111" s="164"/>
      <c r="B1111" s="164"/>
      <c r="C1111" s="164"/>
      <c r="D1111" s="164"/>
      <c r="E1111" s="164"/>
      <c r="F1111" s="164"/>
      <c r="G1111" s="164"/>
      <c r="H1111" s="164"/>
      <c r="I1111" s="164"/>
      <c r="J1111" s="164"/>
      <c r="K1111" s="164"/>
      <c r="L1111" s="164"/>
      <c r="M1111" s="164"/>
      <c r="N1111" s="164"/>
      <c r="O1111" s="164"/>
      <c r="P1111" s="164"/>
      <c r="Q1111" s="164"/>
      <c r="R1111" s="164"/>
      <c r="S1111" s="164"/>
      <c r="T1111" s="164"/>
      <c r="U1111" s="164"/>
      <c r="V1111" s="164"/>
      <c r="W1111" s="164"/>
      <c r="X1111" s="164"/>
      <c r="Y1111" s="164"/>
      <c r="Z1111" s="164"/>
      <c r="AA1111" s="164"/>
      <c r="AB1111" s="164"/>
      <c r="AC1111" s="164"/>
    </row>
    <row r="1112" spans="1:29" ht="12.75">
      <c r="A1112" s="164"/>
      <c r="B1112" s="164"/>
      <c r="C1112" s="164"/>
      <c r="D1112" s="164"/>
      <c r="E1112" s="164"/>
      <c r="F1112" s="164"/>
      <c r="G1112" s="164"/>
      <c r="H1112" s="164"/>
      <c r="I1112" s="164"/>
      <c r="J1112" s="164"/>
      <c r="K1112" s="164"/>
      <c r="L1112" s="164"/>
      <c r="M1112" s="164"/>
      <c r="N1112" s="164"/>
      <c r="O1112" s="164"/>
      <c r="P1112" s="164"/>
      <c r="Q1112" s="164"/>
      <c r="R1112" s="164"/>
      <c r="S1112" s="164"/>
      <c r="T1112" s="164"/>
      <c r="U1112" s="164"/>
      <c r="V1112" s="164"/>
      <c r="W1112" s="164"/>
      <c r="X1112" s="164"/>
      <c r="Y1112" s="164"/>
      <c r="Z1112" s="164"/>
      <c r="AA1112" s="164"/>
      <c r="AB1112" s="164"/>
      <c r="AC1112" s="164"/>
    </row>
    <row r="1113" spans="1:29" ht="12.75">
      <c r="A1113" s="164"/>
      <c r="B1113" s="164"/>
      <c r="C1113" s="164"/>
      <c r="D1113" s="164"/>
      <c r="E1113" s="164"/>
      <c r="F1113" s="164"/>
      <c r="G1113" s="164"/>
      <c r="H1113" s="164"/>
      <c r="I1113" s="164"/>
      <c r="J1113" s="164"/>
      <c r="K1113" s="164"/>
      <c r="L1113" s="164"/>
      <c r="M1113" s="164"/>
      <c r="N1113" s="164"/>
      <c r="O1113" s="164"/>
      <c r="P1113" s="164"/>
      <c r="Q1113" s="164"/>
      <c r="R1113" s="164"/>
      <c r="S1113" s="164"/>
      <c r="T1113" s="164"/>
      <c r="U1113" s="164"/>
      <c r="V1113" s="164"/>
      <c r="W1113" s="164"/>
      <c r="X1113" s="164"/>
      <c r="Y1113" s="164"/>
      <c r="Z1113" s="164"/>
      <c r="AA1113" s="164"/>
      <c r="AB1113" s="164"/>
      <c r="AC1113" s="164"/>
    </row>
    <row r="1114" spans="1:29" ht="12.75">
      <c r="A1114" s="164"/>
      <c r="B1114" s="164"/>
      <c r="C1114" s="164"/>
      <c r="D1114" s="164"/>
      <c r="E1114" s="164"/>
      <c r="F1114" s="164"/>
      <c r="G1114" s="164"/>
      <c r="H1114" s="164"/>
      <c r="I1114" s="164"/>
      <c r="J1114" s="164"/>
      <c r="K1114" s="164"/>
      <c r="L1114" s="164"/>
      <c r="M1114" s="164"/>
      <c r="N1114" s="164"/>
      <c r="O1114" s="164"/>
      <c r="P1114" s="164"/>
      <c r="Q1114" s="164"/>
      <c r="R1114" s="164"/>
      <c r="S1114" s="164"/>
      <c r="T1114" s="164"/>
      <c r="U1114" s="164"/>
      <c r="V1114" s="164"/>
      <c r="W1114" s="164"/>
      <c r="X1114" s="164"/>
      <c r="Y1114" s="164"/>
      <c r="Z1114" s="164"/>
      <c r="AA1114" s="164"/>
      <c r="AB1114" s="164"/>
      <c r="AC1114" s="164"/>
    </row>
    <row r="1115" spans="1:29" ht="12.75">
      <c r="A1115" s="164"/>
      <c r="B1115" s="164"/>
      <c r="C1115" s="164"/>
      <c r="D1115" s="164"/>
      <c r="E1115" s="164"/>
      <c r="F1115" s="164"/>
      <c r="G1115" s="164"/>
      <c r="H1115" s="164"/>
      <c r="I1115" s="164"/>
      <c r="J1115" s="164"/>
      <c r="K1115" s="164"/>
      <c r="L1115" s="164"/>
      <c r="M1115" s="164"/>
      <c r="N1115" s="164"/>
      <c r="O1115" s="164"/>
      <c r="P1115" s="164"/>
      <c r="Q1115" s="164"/>
      <c r="R1115" s="164"/>
      <c r="S1115" s="164"/>
      <c r="T1115" s="164"/>
      <c r="U1115" s="164"/>
      <c r="V1115" s="164"/>
      <c r="W1115" s="164"/>
      <c r="X1115" s="164"/>
      <c r="Y1115" s="164"/>
      <c r="Z1115" s="164"/>
      <c r="AA1115" s="164"/>
      <c r="AB1115" s="164"/>
      <c r="AC1115" s="164"/>
    </row>
    <row r="1116" spans="1:29" ht="12.75">
      <c r="A1116" s="164"/>
      <c r="B1116" s="164"/>
      <c r="C1116" s="164"/>
      <c r="D1116" s="164"/>
      <c r="E1116" s="164"/>
      <c r="F1116" s="164"/>
      <c r="G1116" s="164"/>
      <c r="H1116" s="164"/>
      <c r="I1116" s="164"/>
      <c r="J1116" s="164"/>
      <c r="K1116" s="164"/>
      <c r="L1116" s="164"/>
      <c r="M1116" s="164"/>
      <c r="N1116" s="164"/>
      <c r="O1116" s="164"/>
      <c r="P1116" s="164"/>
      <c r="Q1116" s="164"/>
      <c r="R1116" s="164"/>
      <c r="S1116" s="164"/>
      <c r="T1116" s="164"/>
      <c r="U1116" s="164"/>
      <c r="V1116" s="164"/>
      <c r="W1116" s="164"/>
      <c r="X1116" s="164"/>
      <c r="Y1116" s="164"/>
      <c r="Z1116" s="164"/>
      <c r="AA1116" s="164"/>
      <c r="AB1116" s="164"/>
      <c r="AC1116" s="164"/>
    </row>
    <row r="1117" spans="1:29" ht="12.75">
      <c r="A1117" s="164"/>
      <c r="B1117" s="164"/>
      <c r="C1117" s="164"/>
      <c r="D1117" s="164"/>
      <c r="E1117" s="164"/>
      <c r="F1117" s="164"/>
      <c r="G1117" s="164"/>
      <c r="H1117" s="164"/>
      <c r="I1117" s="164"/>
      <c r="J1117" s="164"/>
      <c r="K1117" s="164"/>
      <c r="L1117" s="164"/>
      <c r="M1117" s="164"/>
      <c r="N1117" s="164"/>
      <c r="O1117" s="164"/>
      <c r="P1117" s="164"/>
      <c r="Q1117" s="164"/>
      <c r="R1117" s="164"/>
      <c r="S1117" s="164"/>
      <c r="T1117" s="164"/>
      <c r="U1117" s="164"/>
      <c r="V1117" s="164"/>
      <c r="W1117" s="164"/>
      <c r="X1117" s="164"/>
      <c r="Y1117" s="164"/>
      <c r="Z1117" s="164"/>
      <c r="AA1117" s="164"/>
      <c r="AB1117" s="164"/>
      <c r="AC1117" s="164"/>
    </row>
    <row r="1118" spans="1:29" ht="12.75">
      <c r="A1118" s="164"/>
      <c r="B1118" s="164"/>
      <c r="C1118" s="164"/>
      <c r="D1118" s="164"/>
      <c r="E1118" s="164"/>
      <c r="F1118" s="164"/>
      <c r="G1118" s="164"/>
      <c r="H1118" s="164"/>
      <c r="I1118" s="164"/>
      <c r="J1118" s="164"/>
      <c r="K1118" s="164"/>
      <c r="L1118" s="164"/>
      <c r="M1118" s="164"/>
      <c r="N1118" s="164"/>
      <c r="O1118" s="164"/>
      <c r="P1118" s="164"/>
      <c r="Q1118" s="164"/>
      <c r="R1118" s="164"/>
      <c r="S1118" s="164"/>
      <c r="T1118" s="164"/>
      <c r="U1118" s="164"/>
      <c r="V1118" s="164"/>
      <c r="W1118" s="164"/>
      <c r="X1118" s="164"/>
      <c r="Y1118" s="164"/>
      <c r="Z1118" s="164"/>
      <c r="AA1118" s="164"/>
      <c r="AB1118" s="164"/>
      <c r="AC1118" s="164"/>
    </row>
    <row r="1119" spans="1:29" ht="12.75">
      <c r="A1119" s="164"/>
      <c r="B1119" s="164"/>
      <c r="C1119" s="164"/>
      <c r="D1119" s="164"/>
      <c r="E1119" s="164"/>
      <c r="F1119" s="164"/>
      <c r="G1119" s="164"/>
      <c r="H1119" s="164"/>
      <c r="I1119" s="164"/>
      <c r="J1119" s="164"/>
      <c r="K1119" s="164"/>
      <c r="L1119" s="164"/>
      <c r="M1119" s="164"/>
      <c r="N1119" s="164"/>
      <c r="O1119" s="164"/>
      <c r="P1119" s="164"/>
      <c r="Q1119" s="164"/>
      <c r="R1119" s="164"/>
      <c r="S1119" s="164"/>
      <c r="T1119" s="164"/>
      <c r="U1119" s="164"/>
      <c r="V1119" s="164"/>
      <c r="W1119" s="164"/>
      <c r="X1119" s="164"/>
      <c r="Y1119" s="164"/>
      <c r="Z1119" s="164"/>
      <c r="AA1119" s="164"/>
      <c r="AB1119" s="164"/>
      <c r="AC1119" s="164"/>
    </row>
    <row r="1120" spans="1:29" ht="12.75">
      <c r="A1120" s="164"/>
      <c r="B1120" s="164"/>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row>
    <row r="1121" spans="1:29" ht="12.75">
      <c r="A1121" s="164"/>
      <c r="B1121" s="164"/>
      <c r="C1121" s="164"/>
      <c r="D1121" s="164"/>
      <c r="E1121" s="164"/>
      <c r="F1121" s="164"/>
      <c r="G1121" s="164"/>
      <c r="H1121" s="164"/>
      <c r="I1121" s="164"/>
      <c r="J1121" s="164"/>
      <c r="K1121" s="164"/>
      <c r="L1121" s="164"/>
      <c r="M1121" s="164"/>
      <c r="N1121" s="164"/>
      <c r="O1121" s="164"/>
      <c r="P1121" s="164"/>
      <c r="Q1121" s="164"/>
      <c r="R1121" s="164"/>
      <c r="S1121" s="164"/>
      <c r="T1121" s="164"/>
      <c r="U1121" s="164"/>
      <c r="V1121" s="164"/>
      <c r="W1121" s="164"/>
      <c r="X1121" s="164"/>
      <c r="Y1121" s="164"/>
      <c r="Z1121" s="164"/>
      <c r="AA1121" s="164"/>
      <c r="AB1121" s="164"/>
      <c r="AC1121" s="164"/>
    </row>
    <row r="1122" spans="1:29" ht="12.75">
      <c r="A1122" s="164"/>
      <c r="B1122" s="164"/>
      <c r="C1122" s="164"/>
      <c r="D1122" s="164"/>
      <c r="E1122" s="164"/>
      <c r="F1122" s="164"/>
      <c r="G1122" s="164"/>
      <c r="H1122" s="164"/>
      <c r="I1122" s="164"/>
      <c r="J1122" s="164"/>
      <c r="K1122" s="164"/>
      <c r="L1122" s="164"/>
      <c r="M1122" s="164"/>
      <c r="N1122" s="164"/>
      <c r="O1122" s="164"/>
      <c r="P1122" s="164"/>
      <c r="Q1122" s="164"/>
      <c r="R1122" s="164"/>
      <c r="S1122" s="164"/>
      <c r="T1122" s="164"/>
      <c r="U1122" s="164"/>
      <c r="V1122" s="164"/>
      <c r="W1122" s="164"/>
      <c r="X1122" s="164"/>
      <c r="Y1122" s="164"/>
      <c r="Z1122" s="164"/>
      <c r="AA1122" s="164"/>
      <c r="AB1122" s="164"/>
      <c r="AC1122" s="164"/>
    </row>
    <row r="1123" spans="1:29" ht="12.75">
      <c r="A1123" s="164"/>
      <c r="B1123" s="164"/>
      <c r="C1123" s="164"/>
      <c r="D1123" s="164"/>
      <c r="E1123" s="164"/>
      <c r="F1123" s="164"/>
      <c r="G1123" s="164"/>
      <c r="H1123" s="164"/>
      <c r="I1123" s="164"/>
      <c r="J1123" s="164"/>
      <c r="K1123" s="164"/>
      <c r="L1123" s="164"/>
      <c r="M1123" s="164"/>
      <c r="N1123" s="164"/>
      <c r="O1123" s="164"/>
      <c r="P1123" s="164"/>
      <c r="Q1123" s="164"/>
      <c r="R1123" s="164"/>
      <c r="S1123" s="164"/>
      <c r="T1123" s="164"/>
      <c r="U1123" s="164"/>
      <c r="V1123" s="164"/>
      <c r="W1123" s="164"/>
      <c r="X1123" s="164"/>
      <c r="Y1123" s="164"/>
      <c r="Z1123" s="164"/>
      <c r="AA1123" s="164"/>
      <c r="AB1123" s="164"/>
      <c r="AC1123" s="164"/>
    </row>
    <row r="1124" spans="1:29" ht="12.75">
      <c r="A1124" s="164"/>
      <c r="B1124" s="164"/>
      <c r="C1124" s="164"/>
      <c r="D1124" s="164"/>
      <c r="E1124" s="164"/>
      <c r="F1124" s="164"/>
      <c r="G1124" s="164"/>
      <c r="H1124" s="164"/>
      <c r="I1124" s="164"/>
      <c r="J1124" s="164"/>
      <c r="K1124" s="164"/>
      <c r="L1124" s="164"/>
      <c r="M1124" s="164"/>
      <c r="N1124" s="164"/>
      <c r="O1124" s="164"/>
      <c r="P1124" s="164"/>
      <c r="Q1124" s="164"/>
      <c r="R1124" s="164"/>
      <c r="S1124" s="164"/>
      <c r="T1124" s="164"/>
      <c r="U1124" s="164"/>
      <c r="V1124" s="164"/>
      <c r="W1124" s="164"/>
      <c r="X1124" s="164"/>
      <c r="Y1124" s="164"/>
      <c r="Z1124" s="164"/>
      <c r="AA1124" s="164"/>
      <c r="AB1124" s="164"/>
      <c r="AC1124" s="164"/>
    </row>
    <row r="1125" spans="1:29" ht="12.75">
      <c r="A1125" s="164"/>
      <c r="B1125" s="164"/>
      <c r="C1125" s="164"/>
      <c r="D1125" s="164"/>
      <c r="E1125" s="164"/>
      <c r="F1125" s="164"/>
      <c r="G1125" s="164"/>
      <c r="H1125" s="164"/>
      <c r="I1125" s="164"/>
      <c r="J1125" s="164"/>
      <c r="K1125" s="164"/>
      <c r="L1125" s="164"/>
      <c r="M1125" s="164"/>
      <c r="N1125" s="164"/>
      <c r="O1125" s="164"/>
      <c r="P1125" s="164"/>
      <c r="Q1125" s="164"/>
      <c r="R1125" s="164"/>
      <c r="S1125" s="164"/>
      <c r="T1125" s="164"/>
      <c r="U1125" s="164"/>
      <c r="V1125" s="164"/>
      <c r="W1125" s="164"/>
      <c r="X1125" s="164"/>
      <c r="Y1125" s="164"/>
      <c r="Z1125" s="164"/>
      <c r="AA1125" s="164"/>
      <c r="AB1125" s="164"/>
      <c r="AC1125" s="164"/>
    </row>
    <row r="1126" spans="1:29" ht="12.75">
      <c r="A1126" s="164"/>
      <c r="B1126" s="164"/>
      <c r="C1126" s="164"/>
      <c r="D1126" s="164"/>
      <c r="E1126" s="164"/>
      <c r="F1126" s="164"/>
      <c r="G1126" s="164"/>
      <c r="H1126" s="164"/>
      <c r="I1126" s="164"/>
      <c r="J1126" s="164"/>
      <c r="K1126" s="164"/>
      <c r="L1126" s="164"/>
      <c r="M1126" s="164"/>
      <c r="N1126" s="164"/>
      <c r="O1126" s="164"/>
      <c r="P1126" s="164"/>
      <c r="Q1126" s="164"/>
      <c r="R1126" s="164"/>
      <c r="S1126" s="164"/>
      <c r="T1126" s="164"/>
      <c r="U1126" s="164"/>
      <c r="V1126" s="164"/>
      <c r="W1126" s="164"/>
      <c r="X1126" s="164"/>
      <c r="Y1126" s="164"/>
      <c r="Z1126" s="164"/>
      <c r="AA1126" s="164"/>
      <c r="AB1126" s="164"/>
      <c r="AC1126" s="164"/>
    </row>
    <row r="1127" spans="1:29" ht="12.75">
      <c r="A1127" s="164"/>
      <c r="B1127" s="164"/>
      <c r="C1127" s="164"/>
      <c r="D1127" s="164"/>
      <c r="E1127" s="164"/>
      <c r="F1127" s="164"/>
      <c r="G1127" s="164"/>
      <c r="H1127" s="164"/>
      <c r="I1127" s="164"/>
      <c r="J1127" s="164"/>
      <c r="K1127" s="164"/>
      <c r="L1127" s="164"/>
      <c r="M1127" s="164"/>
      <c r="N1127" s="164"/>
      <c r="O1127" s="164"/>
      <c r="P1127" s="164"/>
      <c r="Q1127" s="164"/>
      <c r="R1127" s="164"/>
      <c r="S1127" s="164"/>
      <c r="T1127" s="164"/>
      <c r="U1127" s="164"/>
      <c r="V1127" s="164"/>
      <c r="W1127" s="164"/>
      <c r="X1127" s="164"/>
      <c r="Y1127" s="164"/>
      <c r="Z1127" s="164"/>
      <c r="AA1127" s="164"/>
      <c r="AB1127" s="164"/>
      <c r="AC1127" s="164"/>
    </row>
    <row r="1128" spans="1:29" ht="12.75">
      <c r="A1128" s="164"/>
      <c r="B1128" s="164"/>
      <c r="C1128" s="164"/>
      <c r="D1128" s="164"/>
      <c r="E1128" s="164"/>
      <c r="F1128" s="164"/>
      <c r="G1128" s="164"/>
      <c r="H1128" s="164"/>
      <c r="I1128" s="164"/>
      <c r="J1128" s="164"/>
      <c r="K1128" s="164"/>
      <c r="L1128" s="164"/>
      <c r="M1128" s="164"/>
      <c r="N1128" s="164"/>
      <c r="O1128" s="164"/>
      <c r="P1128" s="164"/>
      <c r="Q1128" s="164"/>
      <c r="R1128" s="164"/>
      <c r="S1128" s="164"/>
      <c r="T1128" s="164"/>
      <c r="U1128" s="164"/>
      <c r="V1128" s="164"/>
      <c r="W1128" s="164"/>
      <c r="X1128" s="164"/>
      <c r="Y1128" s="164"/>
      <c r="Z1128" s="164"/>
      <c r="AA1128" s="164"/>
      <c r="AB1128" s="164"/>
      <c r="AC1128" s="164"/>
    </row>
    <row r="1129" spans="1:29" ht="12.75">
      <c r="A1129" s="164"/>
      <c r="B1129" s="164"/>
      <c r="C1129" s="164"/>
      <c r="D1129" s="164"/>
      <c r="E1129" s="164"/>
      <c r="F1129" s="164"/>
      <c r="G1129" s="164"/>
      <c r="H1129" s="164"/>
      <c r="I1129" s="164"/>
      <c r="J1129" s="164"/>
      <c r="K1129" s="164"/>
      <c r="L1129" s="164"/>
      <c r="M1129" s="164"/>
      <c r="N1129" s="164"/>
      <c r="O1129" s="164"/>
      <c r="P1129" s="164"/>
      <c r="Q1129" s="164"/>
      <c r="R1129" s="164"/>
      <c r="S1129" s="164"/>
      <c r="T1129" s="164"/>
      <c r="U1129" s="164"/>
      <c r="V1129" s="164"/>
      <c r="W1129" s="164"/>
      <c r="X1129" s="164"/>
      <c r="Y1129" s="164"/>
      <c r="Z1129" s="164"/>
      <c r="AA1129" s="164"/>
      <c r="AB1129" s="164"/>
      <c r="AC1129" s="164"/>
    </row>
    <row r="1130" spans="1:29" ht="12.75">
      <c r="A1130" s="164"/>
      <c r="B1130" s="164"/>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row>
    <row r="1131" spans="1:29" ht="12.75">
      <c r="A1131" s="164"/>
      <c r="B1131" s="164"/>
      <c r="C1131" s="164"/>
      <c r="D1131" s="164"/>
      <c r="E1131" s="164"/>
      <c r="F1131" s="164"/>
      <c r="G1131" s="164"/>
      <c r="H1131" s="164"/>
      <c r="I1131" s="164"/>
      <c r="J1131" s="164"/>
      <c r="K1131" s="164"/>
      <c r="L1131" s="164"/>
      <c r="M1131" s="164"/>
      <c r="N1131" s="164"/>
      <c r="O1131" s="164"/>
      <c r="P1131" s="164"/>
      <c r="Q1131" s="164"/>
      <c r="R1131" s="164"/>
      <c r="S1131" s="164"/>
      <c r="T1131" s="164"/>
      <c r="U1131" s="164"/>
      <c r="V1131" s="164"/>
      <c r="W1131" s="164"/>
      <c r="X1131" s="164"/>
      <c r="Y1131" s="164"/>
      <c r="Z1131" s="164"/>
      <c r="AA1131" s="164"/>
      <c r="AB1131" s="164"/>
      <c r="AC1131" s="164"/>
    </row>
    <row r="1132" spans="1:29" ht="12.75">
      <c r="A1132" s="164"/>
      <c r="B1132" s="164"/>
      <c r="C1132" s="164"/>
      <c r="D1132" s="164"/>
      <c r="E1132" s="164"/>
      <c r="F1132" s="164"/>
      <c r="G1132" s="164"/>
      <c r="H1132" s="164"/>
      <c r="I1132" s="164"/>
      <c r="J1132" s="164"/>
      <c r="K1132" s="164"/>
      <c r="L1132" s="164"/>
      <c r="M1132" s="164"/>
      <c r="N1132" s="164"/>
      <c r="O1132" s="164"/>
      <c r="P1132" s="164"/>
      <c r="Q1132" s="164"/>
      <c r="R1132" s="164"/>
      <c r="S1132" s="164"/>
      <c r="T1132" s="164"/>
      <c r="U1132" s="164"/>
      <c r="V1132" s="164"/>
      <c r="W1132" s="164"/>
      <c r="X1132" s="164"/>
      <c r="Y1132" s="164"/>
      <c r="Z1132" s="164"/>
      <c r="AA1132" s="164"/>
      <c r="AB1132" s="164"/>
      <c r="AC1132" s="164"/>
    </row>
    <row r="1133" spans="1:29" ht="12.75">
      <c r="A1133" s="164"/>
      <c r="B1133" s="164"/>
      <c r="C1133" s="164"/>
      <c r="D1133" s="164"/>
      <c r="E1133" s="164"/>
      <c r="F1133" s="164"/>
      <c r="G1133" s="164"/>
      <c r="H1133" s="164"/>
      <c r="I1133" s="164"/>
      <c r="J1133" s="164"/>
      <c r="K1133" s="164"/>
      <c r="L1133" s="164"/>
      <c r="M1133" s="164"/>
      <c r="N1133" s="164"/>
      <c r="O1133" s="164"/>
      <c r="P1133" s="164"/>
      <c r="Q1133" s="164"/>
      <c r="R1133" s="164"/>
      <c r="S1133" s="164"/>
      <c r="T1133" s="164"/>
      <c r="U1133" s="164"/>
      <c r="V1133" s="164"/>
      <c r="W1133" s="164"/>
      <c r="X1133" s="164"/>
      <c r="Y1133" s="164"/>
      <c r="Z1133" s="164"/>
      <c r="AA1133" s="164"/>
      <c r="AB1133" s="164"/>
      <c r="AC1133" s="164"/>
    </row>
    <row r="1134" spans="1:29" ht="12.75">
      <c r="A1134" s="164"/>
      <c r="B1134" s="164"/>
      <c r="C1134" s="164"/>
      <c r="D1134" s="164"/>
      <c r="E1134" s="164"/>
      <c r="F1134" s="164"/>
      <c r="G1134" s="164"/>
      <c r="H1134" s="164"/>
      <c r="I1134" s="164"/>
      <c r="J1134" s="164"/>
      <c r="K1134" s="164"/>
      <c r="L1134" s="164"/>
      <c r="M1134" s="164"/>
      <c r="N1134" s="164"/>
      <c r="O1134" s="164"/>
      <c r="P1134" s="164"/>
      <c r="Q1134" s="164"/>
      <c r="R1134" s="164"/>
      <c r="S1134" s="164"/>
      <c r="T1134" s="164"/>
      <c r="U1134" s="164"/>
      <c r="V1134" s="164"/>
      <c r="W1134" s="164"/>
      <c r="X1134" s="164"/>
      <c r="Y1134" s="164"/>
      <c r="Z1134" s="164"/>
      <c r="AA1134" s="164"/>
      <c r="AB1134" s="164"/>
      <c r="AC1134" s="164"/>
    </row>
    <row r="1135" spans="1:29" ht="12.75">
      <c r="A1135" s="164"/>
      <c r="B1135" s="164"/>
      <c r="C1135" s="164"/>
      <c r="D1135" s="164"/>
      <c r="E1135" s="164"/>
      <c r="F1135" s="164"/>
      <c r="G1135" s="164"/>
      <c r="H1135" s="164"/>
      <c r="I1135" s="164"/>
      <c r="J1135" s="164"/>
      <c r="K1135" s="164"/>
      <c r="L1135" s="164"/>
      <c r="M1135" s="164"/>
      <c r="N1135" s="164"/>
      <c r="O1135" s="164"/>
      <c r="P1135" s="164"/>
      <c r="Q1135" s="164"/>
      <c r="R1135" s="164"/>
      <c r="S1135" s="164"/>
      <c r="T1135" s="164"/>
      <c r="U1135" s="164"/>
      <c r="V1135" s="164"/>
      <c r="W1135" s="164"/>
      <c r="X1135" s="164"/>
      <c r="Y1135" s="164"/>
      <c r="Z1135" s="164"/>
      <c r="AA1135" s="164"/>
      <c r="AB1135" s="164"/>
      <c r="AC1135" s="164"/>
    </row>
    <row r="1136" spans="1:29" ht="12.75">
      <c r="A1136" s="164"/>
      <c r="B1136" s="164"/>
      <c r="C1136" s="164"/>
      <c r="D1136" s="164"/>
      <c r="E1136" s="164"/>
      <c r="F1136" s="164"/>
      <c r="G1136" s="164"/>
      <c r="H1136" s="164"/>
      <c r="I1136" s="164"/>
      <c r="J1136" s="164"/>
      <c r="K1136" s="164"/>
      <c r="L1136" s="164"/>
      <c r="M1136" s="164"/>
      <c r="N1136" s="164"/>
      <c r="O1136" s="164"/>
      <c r="P1136" s="164"/>
      <c r="Q1136" s="164"/>
      <c r="R1136" s="164"/>
      <c r="S1136" s="164"/>
      <c r="T1136" s="164"/>
      <c r="U1136" s="164"/>
      <c r="V1136" s="164"/>
      <c r="W1136" s="164"/>
      <c r="X1136" s="164"/>
      <c r="Y1136" s="164"/>
      <c r="Z1136" s="164"/>
      <c r="AA1136" s="164"/>
      <c r="AB1136" s="164"/>
      <c r="AC1136" s="164"/>
    </row>
    <row r="1137" spans="1:29" ht="12.75">
      <c r="A1137" s="164"/>
      <c r="B1137" s="164"/>
      <c r="C1137" s="164"/>
      <c r="D1137" s="164"/>
      <c r="E1137" s="164"/>
      <c r="F1137" s="164"/>
      <c r="G1137" s="164"/>
      <c r="H1137" s="164"/>
      <c r="I1137" s="164"/>
      <c r="J1137" s="164"/>
      <c r="K1137" s="164"/>
      <c r="L1137" s="164"/>
      <c r="M1137" s="164"/>
      <c r="N1137" s="164"/>
      <c r="O1137" s="164"/>
      <c r="P1137" s="164"/>
      <c r="Q1137" s="164"/>
      <c r="R1137" s="164"/>
      <c r="S1137" s="164"/>
      <c r="T1137" s="164"/>
      <c r="U1137" s="164"/>
      <c r="V1137" s="164"/>
      <c r="W1137" s="164"/>
      <c r="X1137" s="164"/>
      <c r="Y1137" s="164"/>
      <c r="Z1137" s="164"/>
      <c r="AA1137" s="164"/>
      <c r="AB1137" s="164"/>
      <c r="AC1137" s="164"/>
    </row>
    <row r="1138" spans="1:29" ht="12.75">
      <c r="A1138" s="164"/>
      <c r="B1138" s="164"/>
      <c r="C1138" s="164"/>
      <c r="D1138" s="164"/>
      <c r="E1138" s="164"/>
      <c r="F1138" s="164"/>
      <c r="G1138" s="164"/>
      <c r="H1138" s="164"/>
      <c r="I1138" s="164"/>
      <c r="J1138" s="164"/>
      <c r="K1138" s="164"/>
      <c r="L1138" s="164"/>
      <c r="M1138" s="164"/>
      <c r="N1138" s="164"/>
      <c r="O1138" s="164"/>
      <c r="P1138" s="164"/>
      <c r="Q1138" s="164"/>
      <c r="R1138" s="164"/>
      <c r="S1138" s="164"/>
      <c r="T1138" s="164"/>
      <c r="U1138" s="164"/>
      <c r="V1138" s="164"/>
      <c r="W1138" s="164"/>
      <c r="X1138" s="164"/>
      <c r="Y1138" s="164"/>
      <c r="Z1138" s="164"/>
      <c r="AA1138" s="164"/>
      <c r="AB1138" s="164"/>
      <c r="AC1138" s="164"/>
    </row>
    <row r="1139" spans="1:29" ht="12.75">
      <c r="A1139" s="164"/>
      <c r="B1139" s="164"/>
      <c r="C1139" s="164"/>
      <c r="D1139" s="164"/>
      <c r="E1139" s="164"/>
      <c r="F1139" s="164"/>
      <c r="G1139" s="164"/>
      <c r="H1139" s="164"/>
      <c r="I1139" s="164"/>
      <c r="J1139" s="164"/>
      <c r="K1139" s="164"/>
      <c r="L1139" s="164"/>
      <c r="M1139" s="164"/>
      <c r="N1139" s="164"/>
      <c r="O1139" s="164"/>
      <c r="P1139" s="164"/>
      <c r="Q1139" s="164"/>
      <c r="R1139" s="164"/>
      <c r="S1139" s="164"/>
      <c r="T1139" s="164"/>
      <c r="U1139" s="164"/>
      <c r="V1139" s="164"/>
      <c r="W1139" s="164"/>
      <c r="X1139" s="164"/>
      <c r="Y1139" s="164"/>
      <c r="Z1139" s="164"/>
      <c r="AA1139" s="164"/>
      <c r="AB1139" s="164"/>
      <c r="AC1139" s="164"/>
    </row>
    <row r="1140" spans="1:29" ht="12.75">
      <c r="A1140" s="164"/>
      <c r="B1140" s="164"/>
      <c r="C1140" s="164"/>
      <c r="D1140" s="164"/>
      <c r="E1140" s="164"/>
      <c r="F1140" s="164"/>
      <c r="G1140" s="164"/>
      <c r="H1140" s="164"/>
      <c r="I1140" s="164"/>
      <c r="J1140" s="164"/>
      <c r="K1140" s="164"/>
      <c r="L1140" s="164"/>
      <c r="M1140" s="164"/>
      <c r="N1140" s="164"/>
      <c r="O1140" s="164"/>
      <c r="P1140" s="164"/>
      <c r="Q1140" s="164"/>
      <c r="R1140" s="164"/>
      <c r="S1140" s="164"/>
      <c r="T1140" s="164"/>
      <c r="U1140" s="164"/>
      <c r="V1140" s="164"/>
      <c r="W1140" s="164"/>
      <c r="X1140" s="164"/>
      <c r="Y1140" s="164"/>
      <c r="Z1140" s="164"/>
      <c r="AA1140" s="164"/>
      <c r="AB1140" s="164"/>
      <c r="AC1140" s="164"/>
    </row>
    <row r="1141" spans="1:29" ht="12.75">
      <c r="A1141" s="164"/>
      <c r="B1141" s="164"/>
      <c r="C1141" s="164"/>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c r="Y1141" s="164"/>
      <c r="Z1141" s="164"/>
      <c r="AA1141" s="164"/>
      <c r="AB1141" s="164"/>
      <c r="AC1141" s="164"/>
    </row>
    <row r="1142" spans="1:29" ht="12.75">
      <c r="A1142" s="164"/>
      <c r="B1142" s="164"/>
      <c r="C1142" s="164"/>
      <c r="D1142" s="164"/>
      <c r="E1142" s="164"/>
      <c r="F1142" s="164"/>
      <c r="G1142" s="164"/>
      <c r="H1142" s="164"/>
      <c r="I1142" s="164"/>
      <c r="J1142" s="164"/>
      <c r="K1142" s="164"/>
      <c r="L1142" s="164"/>
      <c r="M1142" s="164"/>
      <c r="N1142" s="164"/>
      <c r="O1142" s="164"/>
      <c r="P1142" s="164"/>
      <c r="Q1142" s="164"/>
      <c r="R1142" s="164"/>
      <c r="S1142" s="164"/>
      <c r="T1142" s="164"/>
      <c r="U1142" s="164"/>
      <c r="V1142" s="164"/>
      <c r="W1142" s="164"/>
      <c r="X1142" s="164"/>
      <c r="Y1142" s="164"/>
      <c r="Z1142" s="164"/>
      <c r="AA1142" s="164"/>
      <c r="AB1142" s="164"/>
      <c r="AC1142" s="164"/>
    </row>
    <row r="1143" spans="1:29" ht="12.75">
      <c r="A1143" s="164"/>
      <c r="B1143" s="164"/>
      <c r="C1143" s="164"/>
      <c r="D1143" s="164"/>
      <c r="E1143" s="164"/>
      <c r="F1143" s="164"/>
      <c r="G1143" s="164"/>
      <c r="H1143" s="164"/>
      <c r="I1143" s="164"/>
      <c r="J1143" s="164"/>
      <c r="K1143" s="164"/>
      <c r="L1143" s="164"/>
      <c r="M1143" s="164"/>
      <c r="N1143" s="164"/>
      <c r="O1143" s="164"/>
      <c r="P1143" s="164"/>
      <c r="Q1143" s="164"/>
      <c r="R1143" s="164"/>
      <c r="S1143" s="164"/>
      <c r="T1143" s="164"/>
      <c r="U1143" s="164"/>
      <c r="V1143" s="164"/>
      <c r="W1143" s="164"/>
      <c r="X1143" s="164"/>
      <c r="Y1143" s="164"/>
      <c r="Z1143" s="164"/>
      <c r="AA1143" s="164"/>
      <c r="AB1143" s="164"/>
      <c r="AC1143" s="164"/>
    </row>
    <row r="1144" spans="1:29" ht="12.75">
      <c r="A1144" s="164"/>
      <c r="B1144" s="164"/>
      <c r="C1144" s="164"/>
      <c r="D1144" s="164"/>
      <c r="E1144" s="164"/>
      <c r="F1144" s="164"/>
      <c r="G1144" s="164"/>
      <c r="H1144" s="164"/>
      <c r="I1144" s="164"/>
      <c r="J1144" s="164"/>
      <c r="K1144" s="164"/>
      <c r="L1144" s="164"/>
      <c r="M1144" s="164"/>
      <c r="N1144" s="164"/>
      <c r="O1144" s="164"/>
      <c r="P1144" s="164"/>
      <c r="Q1144" s="164"/>
      <c r="R1144" s="164"/>
      <c r="S1144" s="164"/>
      <c r="T1144" s="164"/>
      <c r="U1144" s="164"/>
      <c r="V1144" s="164"/>
      <c r="W1144" s="164"/>
      <c r="X1144" s="164"/>
      <c r="Y1144" s="164"/>
      <c r="Z1144" s="164"/>
      <c r="AA1144" s="164"/>
      <c r="AB1144" s="164"/>
      <c r="AC1144" s="164"/>
    </row>
    <row r="1145" spans="1:29" ht="12.75">
      <c r="A1145" s="164"/>
      <c r="B1145" s="164"/>
      <c r="C1145" s="164"/>
      <c r="D1145" s="164"/>
      <c r="E1145" s="164"/>
      <c r="F1145" s="164"/>
      <c r="G1145" s="164"/>
      <c r="H1145" s="164"/>
      <c r="I1145" s="164"/>
      <c r="J1145" s="164"/>
      <c r="K1145" s="164"/>
      <c r="L1145" s="164"/>
      <c r="M1145" s="164"/>
      <c r="N1145" s="164"/>
      <c r="O1145" s="164"/>
      <c r="P1145" s="164"/>
      <c r="Q1145" s="164"/>
      <c r="R1145" s="164"/>
      <c r="S1145" s="164"/>
      <c r="T1145" s="164"/>
      <c r="U1145" s="164"/>
      <c r="V1145" s="164"/>
      <c r="W1145" s="164"/>
      <c r="X1145" s="164"/>
      <c r="Y1145" s="164"/>
      <c r="Z1145" s="164"/>
      <c r="AA1145" s="164"/>
      <c r="AB1145" s="164"/>
      <c r="AC1145" s="164"/>
    </row>
    <row r="1146" spans="1:29" ht="12.75">
      <c r="A1146" s="164"/>
      <c r="B1146" s="164"/>
      <c r="C1146" s="164"/>
      <c r="D1146" s="164"/>
      <c r="E1146" s="164"/>
      <c r="F1146" s="164"/>
      <c r="G1146" s="164"/>
      <c r="H1146" s="164"/>
      <c r="I1146" s="164"/>
      <c r="J1146" s="164"/>
      <c r="K1146" s="164"/>
      <c r="L1146" s="164"/>
      <c r="M1146" s="164"/>
      <c r="N1146" s="164"/>
      <c r="O1146" s="164"/>
      <c r="P1146" s="164"/>
      <c r="Q1146" s="164"/>
      <c r="R1146" s="164"/>
      <c r="S1146" s="164"/>
      <c r="T1146" s="164"/>
      <c r="U1146" s="164"/>
      <c r="V1146" s="164"/>
      <c r="W1146" s="164"/>
      <c r="X1146" s="164"/>
      <c r="Y1146" s="164"/>
      <c r="Z1146" s="164"/>
      <c r="AA1146" s="164"/>
      <c r="AB1146" s="164"/>
      <c r="AC1146" s="164"/>
    </row>
    <row r="1147" spans="1:29" ht="12.75">
      <c r="A1147" s="164"/>
      <c r="B1147" s="164"/>
      <c r="C1147" s="164"/>
      <c r="D1147" s="164"/>
      <c r="E1147" s="164"/>
      <c r="F1147" s="164"/>
      <c r="G1147" s="164"/>
      <c r="H1147" s="164"/>
      <c r="I1147" s="164"/>
      <c r="J1147" s="164"/>
      <c r="K1147" s="164"/>
      <c r="L1147" s="164"/>
      <c r="M1147" s="164"/>
      <c r="N1147" s="164"/>
      <c r="O1147" s="164"/>
      <c r="P1147" s="164"/>
      <c r="Q1147" s="164"/>
      <c r="R1147" s="164"/>
      <c r="S1147" s="164"/>
      <c r="T1147" s="164"/>
      <c r="U1147" s="164"/>
      <c r="V1147" s="164"/>
      <c r="W1147" s="164"/>
      <c r="X1147" s="164"/>
      <c r="Y1147" s="164"/>
      <c r="Z1147" s="164"/>
      <c r="AA1147" s="164"/>
      <c r="AB1147" s="164"/>
      <c r="AC1147" s="164"/>
    </row>
    <row r="1148" spans="1:29" ht="12.75">
      <c r="A1148" s="164"/>
      <c r="B1148" s="164"/>
      <c r="C1148" s="164"/>
      <c r="D1148" s="164"/>
      <c r="E1148" s="164"/>
      <c r="F1148" s="164"/>
      <c r="G1148" s="164"/>
      <c r="H1148" s="164"/>
      <c r="I1148" s="164"/>
      <c r="J1148" s="164"/>
      <c r="K1148" s="164"/>
      <c r="L1148" s="164"/>
      <c r="M1148" s="164"/>
      <c r="N1148" s="164"/>
      <c r="O1148" s="164"/>
      <c r="P1148" s="164"/>
      <c r="Q1148" s="164"/>
      <c r="R1148" s="164"/>
      <c r="S1148" s="164"/>
      <c r="T1148" s="164"/>
      <c r="U1148" s="164"/>
      <c r="V1148" s="164"/>
      <c r="W1148" s="164"/>
      <c r="X1148" s="164"/>
      <c r="Y1148" s="164"/>
      <c r="Z1148" s="164"/>
      <c r="AA1148" s="164"/>
      <c r="AB1148" s="164"/>
      <c r="AC1148" s="164"/>
    </row>
    <row r="1149" spans="1:29" ht="12.75">
      <c r="A1149" s="164"/>
      <c r="B1149" s="164"/>
      <c r="C1149" s="164"/>
      <c r="D1149" s="164"/>
      <c r="E1149" s="164"/>
      <c r="F1149" s="164"/>
      <c r="G1149" s="164"/>
      <c r="H1149" s="164"/>
      <c r="I1149" s="164"/>
      <c r="J1149" s="164"/>
      <c r="K1149" s="164"/>
      <c r="L1149" s="164"/>
      <c r="M1149" s="164"/>
      <c r="N1149" s="164"/>
      <c r="O1149" s="164"/>
      <c r="P1149" s="164"/>
      <c r="Q1149" s="164"/>
      <c r="R1149" s="164"/>
      <c r="S1149" s="164"/>
      <c r="T1149" s="164"/>
      <c r="U1149" s="164"/>
      <c r="V1149" s="164"/>
      <c r="W1149" s="164"/>
      <c r="X1149" s="164"/>
      <c r="Y1149" s="164"/>
      <c r="Z1149" s="164"/>
      <c r="AA1149" s="164"/>
      <c r="AB1149" s="164"/>
      <c r="AC1149" s="164"/>
    </row>
    <row r="1150" spans="1:29" ht="12.75">
      <c r="A1150" s="164"/>
      <c r="B1150" s="164"/>
      <c r="C1150" s="164"/>
      <c r="D1150" s="164"/>
      <c r="E1150" s="164"/>
      <c r="F1150" s="164"/>
      <c r="G1150" s="164"/>
      <c r="H1150" s="164"/>
      <c r="I1150" s="164"/>
      <c r="J1150" s="164"/>
      <c r="K1150" s="164"/>
      <c r="L1150" s="164"/>
      <c r="M1150" s="164"/>
      <c r="N1150" s="164"/>
      <c r="O1150" s="164"/>
      <c r="P1150" s="164"/>
      <c r="Q1150" s="164"/>
      <c r="R1150" s="164"/>
      <c r="S1150" s="164"/>
      <c r="T1150" s="164"/>
      <c r="U1150" s="164"/>
      <c r="V1150" s="164"/>
      <c r="W1150" s="164"/>
      <c r="X1150" s="164"/>
      <c r="Y1150" s="164"/>
      <c r="Z1150" s="164"/>
      <c r="AA1150" s="164"/>
      <c r="AB1150" s="164"/>
      <c r="AC1150" s="164"/>
    </row>
    <row r="1151" spans="1:29" ht="12.75">
      <c r="A1151" s="164"/>
      <c r="B1151" s="164"/>
      <c r="C1151" s="164"/>
      <c r="D1151" s="164"/>
      <c r="E1151" s="164"/>
      <c r="F1151" s="164"/>
      <c r="G1151" s="164"/>
      <c r="H1151" s="164"/>
      <c r="I1151" s="164"/>
      <c r="J1151" s="164"/>
      <c r="K1151" s="164"/>
      <c r="L1151" s="164"/>
      <c r="M1151" s="164"/>
      <c r="N1151" s="164"/>
      <c r="O1151" s="164"/>
      <c r="P1151" s="164"/>
      <c r="Q1151" s="164"/>
      <c r="R1151" s="164"/>
      <c r="S1151" s="164"/>
      <c r="T1151" s="164"/>
      <c r="U1151" s="164"/>
      <c r="V1151" s="164"/>
      <c r="W1151" s="164"/>
      <c r="X1151" s="164"/>
      <c r="Y1151" s="164"/>
      <c r="Z1151" s="164"/>
      <c r="AA1151" s="164"/>
      <c r="AB1151" s="164"/>
      <c r="AC1151" s="164"/>
    </row>
  </sheetData>
  <mergeCells count="96">
    <mergeCell ref="A118:A143"/>
    <mergeCell ref="A145:A149"/>
    <mergeCell ref="A153:A174"/>
    <mergeCell ref="A188:A209"/>
    <mergeCell ref="A176:A184"/>
    <mergeCell ref="A245:A253"/>
    <mergeCell ref="A258:A290"/>
    <mergeCell ref="B11:B14"/>
    <mergeCell ref="B22:B25"/>
    <mergeCell ref="B61:B64"/>
    <mergeCell ref="B72:B75"/>
    <mergeCell ref="B83:B86"/>
    <mergeCell ref="B94:B97"/>
    <mergeCell ref="B105:B108"/>
    <mergeCell ref="B222:B225"/>
    <mergeCell ref="B233:B236"/>
    <mergeCell ref="B258:B261"/>
    <mergeCell ref="B269:B272"/>
    <mergeCell ref="B280:B283"/>
    <mergeCell ref="B118:B121"/>
    <mergeCell ref="A61:A114"/>
    <mergeCell ref="C156:L156"/>
    <mergeCell ref="C166:L166"/>
    <mergeCell ref="C167:L167"/>
    <mergeCell ref="B175:B178"/>
    <mergeCell ref="B129:B132"/>
    <mergeCell ref="B140:B143"/>
    <mergeCell ref="B153:B156"/>
    <mergeCell ref="B164:B167"/>
    <mergeCell ref="A211:A218"/>
    <mergeCell ref="C212:L212"/>
    <mergeCell ref="C224:L224"/>
    <mergeCell ref="C225:L225"/>
    <mergeCell ref="C177:L177"/>
    <mergeCell ref="C178:L178"/>
    <mergeCell ref="C201:L201"/>
    <mergeCell ref="C202:L202"/>
    <mergeCell ref="B199:B202"/>
    <mergeCell ref="C190:L190"/>
    <mergeCell ref="C191:L191"/>
    <mergeCell ref="B188:B191"/>
    <mergeCell ref="A222:A243"/>
    <mergeCell ref="C260:L260"/>
    <mergeCell ref="C261:L261"/>
    <mergeCell ref="C271:L271"/>
    <mergeCell ref="C272:L272"/>
    <mergeCell ref="B210:B212"/>
    <mergeCell ref="C235:L235"/>
    <mergeCell ref="C236:L236"/>
    <mergeCell ref="B4:L4"/>
    <mergeCell ref="A6:A58"/>
    <mergeCell ref="B6:B9"/>
    <mergeCell ref="D8:L8"/>
    <mergeCell ref="D9:L9"/>
    <mergeCell ref="D13:L13"/>
    <mergeCell ref="D14:L14"/>
    <mergeCell ref="D24:L24"/>
    <mergeCell ref="D25:L25"/>
    <mergeCell ref="B37:B41"/>
    <mergeCell ref="D40:L40"/>
    <mergeCell ref="D41:L41"/>
    <mergeCell ref="B49:B52"/>
    <mergeCell ref="D51:L51"/>
    <mergeCell ref="D52:L52"/>
    <mergeCell ref="D75:L75"/>
    <mergeCell ref="D85:L85"/>
    <mergeCell ref="D86:L86"/>
    <mergeCell ref="D96:L96"/>
    <mergeCell ref="M61:M114"/>
    <mergeCell ref="D97:L97"/>
    <mergeCell ref="D107:L107"/>
    <mergeCell ref="D63:L63"/>
    <mergeCell ref="D64:L64"/>
    <mergeCell ref="D74:L74"/>
    <mergeCell ref="D108:L108"/>
    <mergeCell ref="M118:M143"/>
    <mergeCell ref="M153:M184"/>
    <mergeCell ref="M188:M218"/>
    <mergeCell ref="M222:M247"/>
    <mergeCell ref="M258:M300"/>
    <mergeCell ref="B291:B294"/>
    <mergeCell ref="A292:A300"/>
    <mergeCell ref="C293:L293"/>
    <mergeCell ref="C294:L294"/>
    <mergeCell ref="C120:L120"/>
    <mergeCell ref="C121:L121"/>
    <mergeCell ref="C131:L131"/>
    <mergeCell ref="C132:L132"/>
    <mergeCell ref="C142:L142"/>
    <mergeCell ref="D143:L143"/>
    <mergeCell ref="C155:L155"/>
    <mergeCell ref="C282:L282"/>
    <mergeCell ref="C283:L283"/>
    <mergeCell ref="B244:B247"/>
    <mergeCell ref="C246:L246"/>
    <mergeCell ref="C247:L247"/>
  </mergeCells>
  <conditionalFormatting sqref="C204">
    <cfRule type="notContainsBlanks" dxfId="2" priority="1">
      <formula>LEN(TRIM(C204))&gt;0</formula>
    </cfRule>
  </conditionalFormatting>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outlinePr summaryBelow="0" summaryRight="0"/>
  </sheetPr>
  <dimension ref="A1:AE1000"/>
  <sheetViews>
    <sheetView workbookViewId="0">
      <pane xSplit="2" topLeftCell="C1" activePane="topRight" state="frozen"/>
      <selection pane="topRight" activeCell="D2" sqref="D2"/>
    </sheetView>
  </sheetViews>
  <sheetFormatPr defaultColWidth="17.28515625" defaultRowHeight="15" customHeight="1"/>
  <cols>
    <col min="1" max="1" width="16.42578125" customWidth="1"/>
    <col min="2" max="2" width="37" customWidth="1"/>
    <col min="3" max="3" width="13.140625" customWidth="1"/>
    <col min="4" max="12" width="25.7109375" customWidth="1"/>
    <col min="13" max="13" width="25.85546875" customWidth="1"/>
    <col min="14" max="14" width="62.42578125" hidden="1" customWidth="1"/>
    <col min="15" max="21" width="8.7109375" customWidth="1"/>
    <col min="22" max="31" width="17.28515625" customWidth="1"/>
  </cols>
  <sheetData>
    <row r="1" spans="1:31" ht="13.5" customHeight="1">
      <c r="A1" s="2"/>
      <c r="B1" s="4"/>
      <c r="C1" s="4"/>
      <c r="D1" s="4"/>
      <c r="E1" s="4"/>
      <c r="F1" s="4"/>
      <c r="G1" s="4"/>
      <c r="H1" s="4"/>
      <c r="I1" s="4"/>
      <c r="J1" s="4"/>
      <c r="K1" s="4"/>
      <c r="L1" s="4"/>
      <c r="M1" s="4"/>
      <c r="N1" s="5"/>
      <c r="O1" s="5"/>
      <c r="P1" s="5"/>
      <c r="Q1" s="5"/>
      <c r="R1" s="5"/>
      <c r="S1" s="5"/>
      <c r="T1" s="5"/>
      <c r="U1" s="5"/>
      <c r="V1" s="5"/>
      <c r="W1" s="5"/>
      <c r="X1" s="5"/>
      <c r="Y1" s="5"/>
      <c r="Z1" s="5"/>
      <c r="AA1" s="5"/>
      <c r="AB1" s="5"/>
      <c r="AC1" s="5"/>
      <c r="AD1" s="5"/>
      <c r="AE1" s="5"/>
    </row>
    <row r="2" spans="1:31" ht="13.5" customHeight="1">
      <c r="A2" s="103" t="s">
        <v>0</v>
      </c>
      <c r="B2" s="189" t="s">
        <v>1</v>
      </c>
      <c r="C2" s="190"/>
      <c r="D2" s="190"/>
      <c r="E2" s="190"/>
      <c r="F2" s="190"/>
      <c r="G2" s="190"/>
      <c r="H2" s="190"/>
      <c r="I2" s="190"/>
      <c r="J2" s="190"/>
      <c r="K2" s="190"/>
      <c r="L2" s="190"/>
      <c r="M2" s="4"/>
      <c r="N2" s="8" t="s">
        <v>2</v>
      </c>
      <c r="O2" s="5"/>
      <c r="P2" s="5"/>
      <c r="Q2" s="5"/>
      <c r="R2" s="5"/>
      <c r="S2" s="5"/>
      <c r="T2" s="5"/>
      <c r="U2" s="5"/>
      <c r="V2" s="5"/>
      <c r="W2" s="5"/>
      <c r="X2" s="5"/>
      <c r="Y2" s="5"/>
      <c r="Z2" s="5"/>
      <c r="AA2" s="5"/>
      <c r="AB2" s="5"/>
      <c r="AC2" s="5"/>
      <c r="AD2" s="5"/>
      <c r="AE2" s="5"/>
    </row>
    <row r="3" spans="1:31" ht="12.75">
      <c r="A3" s="10" t="s">
        <v>3</v>
      </c>
      <c r="B3" s="174" t="s">
        <v>4</v>
      </c>
      <c r="C3" s="175"/>
      <c r="D3" s="12" t="s">
        <v>5</v>
      </c>
      <c r="E3" s="12">
        <v>2017</v>
      </c>
      <c r="F3" s="12">
        <v>2018</v>
      </c>
      <c r="G3" s="12" t="s">
        <v>251</v>
      </c>
      <c r="H3" s="12">
        <v>2020</v>
      </c>
      <c r="I3" s="12">
        <v>2021</v>
      </c>
      <c r="J3" s="12">
        <v>2022</v>
      </c>
      <c r="K3" s="12" t="s">
        <v>252</v>
      </c>
      <c r="L3" s="14" t="s">
        <v>6</v>
      </c>
      <c r="M3" s="4"/>
      <c r="N3" s="5"/>
      <c r="O3" s="5"/>
      <c r="P3" s="5"/>
      <c r="Q3" s="5"/>
      <c r="R3" s="5"/>
      <c r="S3" s="5"/>
      <c r="T3" s="5"/>
      <c r="U3" s="5"/>
      <c r="V3" s="5"/>
      <c r="W3" s="5"/>
      <c r="X3" s="5"/>
      <c r="Y3" s="5"/>
      <c r="Z3" s="5"/>
      <c r="AA3" s="5"/>
      <c r="AB3" s="5"/>
      <c r="AC3" s="5"/>
      <c r="AD3" s="5"/>
      <c r="AE3" s="5"/>
    </row>
    <row r="4" spans="1:31" ht="24">
      <c r="A4" s="177" t="s">
        <v>16</v>
      </c>
      <c r="B4" s="181" t="s">
        <v>17</v>
      </c>
      <c r="C4" s="19" t="s">
        <v>18</v>
      </c>
      <c r="D4" s="31">
        <f>'Simpler template_UPDATED'!D6</f>
        <v>0</v>
      </c>
      <c r="E4" s="31" t="str">
        <f>'Simpler template_UPDATED'!E6</f>
        <v>Total: 54,620; of which is verified: 0</v>
      </c>
      <c r="F4" s="31" t="str">
        <f>'Simpler template_UPDATED'!F6</f>
        <v>Total: 111,493; of which is verified: 0</v>
      </c>
      <c r="G4" s="31" t="str">
        <f>'Simpler template_UPDATED'!G6</f>
        <v>Total: 794,734; of which is verified: 0</v>
      </c>
      <c r="H4" s="31" t="str">
        <f>'Simpler template_UPDATED'!H6</f>
        <v>Total: 1,473,100; of which is verified: 0</v>
      </c>
      <c r="I4" s="31" t="str">
        <f>'Simpler template_UPDATED'!I6</f>
        <v>Total: 2,153,807; of which is verified: 63,594</v>
      </c>
      <c r="J4" s="31" t="str">
        <f>'Simpler template_UPDATED'!J6</f>
        <v>Total: 3,709,450; of which is verified: 129,371</v>
      </c>
      <c r="K4" s="31" t="str">
        <f>'Simpler template_UPDATED'!K6</f>
        <v xml:space="preserve">Total: 5,262,036; of which is verified: 197,303 </v>
      </c>
      <c r="L4" s="31" t="str">
        <f>'Simpler template_UPDATED'!L6</f>
        <v xml:space="preserve">Total: 5,262,036; of which is verified: 197,303 </v>
      </c>
      <c r="M4" s="4"/>
      <c r="N4" s="5" t="s">
        <v>27</v>
      </c>
      <c r="O4" s="5"/>
      <c r="P4" s="5"/>
      <c r="Q4" s="5"/>
      <c r="R4" s="5"/>
      <c r="S4" s="5"/>
      <c r="T4" s="5"/>
      <c r="U4" s="5"/>
      <c r="V4" s="5"/>
      <c r="W4" s="5"/>
      <c r="X4" s="5"/>
      <c r="Y4" s="5"/>
      <c r="Z4" s="5"/>
      <c r="AA4" s="5"/>
      <c r="AB4" s="5"/>
      <c r="AC4" s="5"/>
      <c r="AD4" s="5"/>
      <c r="AE4" s="5"/>
    </row>
    <row r="5" spans="1:31" ht="24">
      <c r="A5" s="178"/>
      <c r="B5" s="169"/>
      <c r="C5" s="19" t="s">
        <v>28</v>
      </c>
      <c r="D5" s="34">
        <f>'Simpler template_UPDATED'!D7</f>
        <v>0</v>
      </c>
      <c r="E5" s="34" t="str">
        <f>'Simpler template_UPDATED'!E7</f>
        <v>Total estimated: 24,378; of which verified: 0</v>
      </c>
      <c r="F5" s="34" t="str">
        <f>'Simpler template_UPDATED'!F7</f>
        <v>Total estimated 50,475; of which verified: 0</v>
      </c>
      <c r="G5" s="34">
        <f>'Simpler template_UPDATED'!G7</f>
        <v>0</v>
      </c>
      <c r="H5" s="34">
        <f>'Simpler template_UPDATED'!H7</f>
        <v>0</v>
      </c>
      <c r="I5" s="34">
        <f>'Simpler template_UPDATED'!I7</f>
        <v>0</v>
      </c>
      <c r="J5" s="34">
        <f>'Simpler template_UPDATED'!J7</f>
        <v>0</v>
      </c>
      <c r="K5" s="34">
        <f>'Simpler template_UPDATED'!K7</f>
        <v>0</v>
      </c>
      <c r="L5" s="34">
        <f>'Simpler template_UPDATED'!L7</f>
        <v>0</v>
      </c>
      <c r="M5" s="4"/>
      <c r="N5" s="5"/>
      <c r="O5" s="5"/>
      <c r="P5" s="5"/>
      <c r="Q5" s="5"/>
      <c r="R5" s="5"/>
      <c r="S5" s="5"/>
      <c r="T5" s="5"/>
      <c r="U5" s="5"/>
      <c r="V5" s="5"/>
      <c r="W5" s="5"/>
      <c r="X5" s="5"/>
      <c r="Y5" s="5"/>
      <c r="Z5" s="5"/>
      <c r="AA5" s="5"/>
      <c r="AB5" s="5"/>
      <c r="AC5" s="5"/>
      <c r="AD5" s="5"/>
      <c r="AE5" s="5"/>
    </row>
    <row r="6" spans="1:31" ht="12.75">
      <c r="A6" s="178"/>
      <c r="B6" s="169"/>
      <c r="C6" s="23"/>
      <c r="D6" s="182" t="s">
        <v>32</v>
      </c>
      <c r="E6" s="183"/>
      <c r="F6" s="183"/>
      <c r="G6" s="183"/>
      <c r="H6" s="183"/>
      <c r="I6" s="183"/>
      <c r="J6" s="183"/>
      <c r="K6" s="183"/>
      <c r="L6" s="184"/>
      <c r="M6" s="4"/>
      <c r="N6" s="5"/>
      <c r="O6" s="5"/>
      <c r="P6" s="5"/>
      <c r="Q6" s="5"/>
      <c r="R6" s="5"/>
      <c r="S6" s="5"/>
      <c r="T6" s="5"/>
      <c r="U6" s="5"/>
      <c r="V6" s="5"/>
      <c r="W6" s="5"/>
      <c r="X6" s="5"/>
      <c r="Y6" s="5"/>
      <c r="Z6" s="5"/>
      <c r="AA6" s="5"/>
      <c r="AB6" s="5"/>
      <c r="AC6" s="5"/>
      <c r="AD6" s="5"/>
      <c r="AE6" s="5"/>
    </row>
    <row r="7" spans="1:31" ht="12.75">
      <c r="A7" s="178"/>
      <c r="B7" s="191"/>
      <c r="C7" s="25"/>
      <c r="D7" s="198" t="s">
        <v>33</v>
      </c>
      <c r="E7" s="199"/>
      <c r="F7" s="199"/>
      <c r="G7" s="199"/>
      <c r="H7" s="199"/>
      <c r="I7" s="199"/>
      <c r="J7" s="199"/>
      <c r="K7" s="199"/>
      <c r="L7" s="200"/>
      <c r="M7" s="4"/>
      <c r="N7" s="5"/>
      <c r="O7" s="5"/>
      <c r="P7" s="5"/>
      <c r="Q7" s="5"/>
      <c r="R7" s="5"/>
      <c r="S7" s="5"/>
      <c r="T7" s="5"/>
      <c r="U7" s="5"/>
      <c r="V7" s="5"/>
      <c r="W7" s="5"/>
      <c r="X7" s="5"/>
      <c r="Y7" s="5"/>
      <c r="Z7" s="5"/>
      <c r="AA7" s="5"/>
      <c r="AB7" s="5"/>
      <c r="AC7" s="5"/>
      <c r="AD7" s="5"/>
      <c r="AE7" s="5"/>
    </row>
    <row r="8" spans="1:31" ht="12.75">
      <c r="A8" s="178"/>
      <c r="B8" s="174" t="s">
        <v>34</v>
      </c>
      <c r="C8" s="175"/>
      <c r="D8" s="12" t="s">
        <v>5</v>
      </c>
      <c r="E8" s="12">
        <v>2017</v>
      </c>
      <c r="F8" s="12">
        <v>2018</v>
      </c>
      <c r="G8" s="12" t="s">
        <v>251</v>
      </c>
      <c r="H8" s="12">
        <v>2020</v>
      </c>
      <c r="I8" s="12">
        <v>2021</v>
      </c>
      <c r="J8" s="12">
        <v>2022</v>
      </c>
      <c r="K8" s="12" t="s">
        <v>252</v>
      </c>
      <c r="L8" s="14" t="s">
        <v>6</v>
      </c>
      <c r="M8" s="4"/>
      <c r="N8" s="5"/>
      <c r="O8" s="5"/>
      <c r="P8" s="5"/>
      <c r="Q8" s="5"/>
      <c r="R8" s="5"/>
      <c r="S8" s="5"/>
      <c r="T8" s="5"/>
      <c r="U8" s="5"/>
      <c r="V8" s="5"/>
      <c r="W8" s="5"/>
      <c r="X8" s="5"/>
      <c r="Y8" s="5"/>
      <c r="Z8" s="5"/>
      <c r="AA8" s="5"/>
      <c r="AB8" s="5"/>
      <c r="AC8" s="5"/>
      <c r="AD8" s="5"/>
      <c r="AE8" s="5"/>
    </row>
    <row r="9" spans="1:31" ht="69.75" customHeight="1">
      <c r="A9" s="178"/>
      <c r="B9" s="181" t="s">
        <v>41</v>
      </c>
      <c r="C9" s="19" t="s">
        <v>18</v>
      </c>
      <c r="D9" s="23" t="str">
        <f>'Simpler template_UPDATED'!D11</f>
        <v>28300 people currently directly &amp; indirectly involved in project at sites 1 &amp; 2. Work ongoing to understand livelihoods benefits baseline.</v>
      </c>
      <c r="E9" s="23" t="str">
        <f>'Simpler template_UPDATED'!E11</f>
        <v>28300 people currently directly &amp; indirectly involved in project at sites 1 &amp; 2. Work ongoing to understand livelihoods benefits baseline.</v>
      </c>
      <c r="F9" s="23" t="str">
        <f>'Simpler template_UPDATED'!F11</f>
        <v>Improved understanding of livelihood benefits in TH (4542) and measurement criteria/methods for other sites</v>
      </c>
      <c r="G9" s="23" t="str">
        <f>'Simpler template_UPDATED'!G11</f>
        <v>Improved understanding of livelihoods benefits in AB and TH (29893). Census and baselines in Maha established.</v>
      </c>
      <c r="H9" s="23" t="str">
        <f>'Simpler template_UPDATED'!H11</f>
        <v>Improved understanding of livelihoods benefits at 3 sites. Census and baselines in Indo established. Number of people estimated: 35,000</v>
      </c>
      <c r="I9" s="23" t="str">
        <f>'Simpler template_UPDATED'!I11</f>
        <v>Census and baselines in Indo established. Census and baselines in SE Asia. Number of people estimated: 63,000</v>
      </c>
      <c r="J9" s="23" t="str">
        <f>'Simpler template_UPDATED'!J11</f>
        <v>Census and baselines in SE Asia. Number of people estimated: 82,000</v>
      </c>
      <c r="K9" s="23">
        <f>'Simpler template_UPDATED'!K11</f>
        <v>91659</v>
      </c>
      <c r="L9" s="23">
        <f>'Simpler template_UPDATED'!L11</f>
        <v>119649</v>
      </c>
      <c r="M9" s="4"/>
      <c r="N9" s="5"/>
      <c r="O9" s="5"/>
      <c r="P9" s="5"/>
      <c r="Q9" s="5"/>
      <c r="R9" s="5"/>
      <c r="S9" s="5"/>
      <c r="T9" s="5"/>
      <c r="U9" s="5"/>
      <c r="V9" s="5"/>
      <c r="W9" s="5"/>
      <c r="X9" s="5"/>
      <c r="Y9" s="5"/>
      <c r="Z9" s="5"/>
      <c r="AA9" s="5"/>
      <c r="AB9" s="5"/>
      <c r="AC9" s="5"/>
      <c r="AD9" s="5"/>
      <c r="AE9" s="5"/>
    </row>
    <row r="10" spans="1:31" ht="94.5" customHeight="1">
      <c r="A10" s="178"/>
      <c r="B10" s="169"/>
      <c r="C10" s="19" t="s">
        <v>28</v>
      </c>
      <c r="D10" s="34">
        <f>'Simpler template_UPDATED'!D12</f>
        <v>0</v>
      </c>
      <c r="E10" s="34" t="str">
        <f>'Simpler template_UPDATED'!E12</f>
        <v>Baseline intake assessments for alternative livelihood projects developed, and population baselines established across the Vel LMMA (TH) against which project level benefits may be compared.</v>
      </c>
      <c r="F10" s="34" t="str">
        <f>'Simpler template_UPDATED'!F12</f>
        <v>Baseline intake assessments for alternative livelihood project participants underway. Baseline for Velondriake; HH weekly income MGA/Week or $90.48 PPP; $2.72 (PPP) per person, per day</v>
      </c>
      <c r="G10" s="34">
        <f>'Simpler template_UPDATED'!G12</f>
        <v>0</v>
      </c>
      <c r="H10" s="34">
        <f>'Simpler template_UPDATED'!H12</f>
        <v>0</v>
      </c>
      <c r="I10" s="34">
        <f>'Simpler template_UPDATED'!I12</f>
        <v>0</v>
      </c>
      <c r="J10" s="34">
        <f>'Simpler template_UPDATED'!J12</f>
        <v>0</v>
      </c>
      <c r="K10" s="34">
        <f>'Simpler template_UPDATED'!K12</f>
        <v>0</v>
      </c>
      <c r="L10" s="34">
        <f>'Simpler template_UPDATED'!L12</f>
        <v>0</v>
      </c>
      <c r="M10" s="4"/>
      <c r="N10" s="5"/>
      <c r="O10" s="5"/>
      <c r="P10" s="5"/>
      <c r="Q10" s="5"/>
      <c r="R10" s="5"/>
      <c r="S10" s="5"/>
      <c r="T10" s="5"/>
      <c r="U10" s="5"/>
      <c r="V10" s="5"/>
      <c r="W10" s="5"/>
      <c r="X10" s="5"/>
      <c r="Y10" s="5"/>
      <c r="Z10" s="5"/>
      <c r="AA10" s="5"/>
      <c r="AB10" s="5"/>
      <c r="AC10" s="5"/>
      <c r="AD10" s="5"/>
      <c r="AE10" s="5"/>
    </row>
    <row r="11" spans="1:31" ht="12.75">
      <c r="A11" s="178"/>
      <c r="B11" s="169"/>
      <c r="C11" s="23"/>
      <c r="D11" s="182" t="s">
        <v>32</v>
      </c>
      <c r="E11" s="183"/>
      <c r="F11" s="183"/>
      <c r="G11" s="183"/>
      <c r="H11" s="183"/>
      <c r="I11" s="183"/>
      <c r="J11" s="183"/>
      <c r="K11" s="183"/>
      <c r="L11" s="184"/>
      <c r="M11" s="4"/>
      <c r="N11" s="5"/>
      <c r="O11" s="5"/>
      <c r="P11" s="5"/>
      <c r="Q11" s="5"/>
      <c r="R11" s="5"/>
      <c r="S11" s="5"/>
      <c r="T11" s="5"/>
      <c r="U11" s="5"/>
      <c r="V11" s="5"/>
      <c r="W11" s="5"/>
      <c r="X11" s="5"/>
      <c r="Y11" s="5"/>
      <c r="Z11" s="5"/>
      <c r="AA11" s="5"/>
      <c r="AB11" s="5"/>
      <c r="AC11" s="5"/>
      <c r="AD11" s="5"/>
      <c r="AE11" s="5"/>
    </row>
    <row r="12" spans="1:31" ht="12.75">
      <c r="A12" s="178"/>
      <c r="B12" s="170"/>
      <c r="C12" s="23"/>
      <c r="D12" s="187" t="s">
        <v>48</v>
      </c>
      <c r="E12" s="183"/>
      <c r="F12" s="183"/>
      <c r="G12" s="183"/>
      <c r="H12" s="183"/>
      <c r="I12" s="183"/>
      <c r="J12" s="183"/>
      <c r="K12" s="183"/>
      <c r="L12" s="184"/>
      <c r="M12" s="4"/>
      <c r="N12" s="5"/>
      <c r="O12" s="5"/>
      <c r="P12" s="5"/>
      <c r="Q12" s="5"/>
      <c r="R12" s="5"/>
      <c r="S12" s="5"/>
      <c r="T12" s="5"/>
      <c r="U12" s="5"/>
      <c r="V12" s="5"/>
      <c r="W12" s="5"/>
      <c r="X12" s="5"/>
      <c r="Y12" s="5"/>
      <c r="Z12" s="5"/>
      <c r="AA12" s="5"/>
      <c r="AB12" s="5"/>
      <c r="AC12" s="5"/>
      <c r="AD12" s="5"/>
      <c r="AE12" s="5"/>
    </row>
    <row r="13" spans="1:31" ht="12.75">
      <c r="A13" s="178"/>
      <c r="B13" s="37" t="s">
        <v>49</v>
      </c>
      <c r="C13" s="35"/>
      <c r="D13" s="23">
        <f>'Simpler template_UPDATED'!D15</f>
        <v>0</v>
      </c>
      <c r="E13" s="23">
        <f>'Simpler template_UPDATED'!E15</f>
        <v>0</v>
      </c>
      <c r="F13" s="23">
        <f>'Simpler template_UPDATED'!F15</f>
        <v>0</v>
      </c>
      <c r="G13" s="23">
        <f>'Simpler template_UPDATED'!G15</f>
        <v>25351</v>
      </c>
      <c r="H13" s="23">
        <f>'Simpler template_UPDATED'!H15</f>
        <v>25351</v>
      </c>
      <c r="I13" s="23">
        <f>'Simpler template_UPDATED'!I15</f>
        <v>26779</v>
      </c>
      <c r="J13" s="23">
        <f>'Simpler template_UPDATED'!J15</f>
        <v>26779</v>
      </c>
      <c r="K13" s="23">
        <f>'Simpler template_UPDATED'!K15</f>
        <v>28287</v>
      </c>
      <c r="L13" s="23">
        <f>'Simpler template_UPDATED'!L15</f>
        <v>41508</v>
      </c>
      <c r="M13" s="4"/>
      <c r="N13" s="5"/>
      <c r="O13" s="5"/>
      <c r="P13" s="5"/>
      <c r="Q13" s="5"/>
      <c r="R13" s="5"/>
      <c r="S13" s="5"/>
      <c r="T13" s="5"/>
      <c r="U13" s="5"/>
      <c r="V13" s="5"/>
      <c r="W13" s="5"/>
      <c r="X13" s="5"/>
      <c r="Y13" s="5"/>
      <c r="Z13" s="5"/>
      <c r="AA13" s="5"/>
      <c r="AB13" s="5"/>
      <c r="AC13" s="5"/>
      <c r="AD13" s="5"/>
      <c r="AE13" s="5"/>
    </row>
    <row r="14" spans="1:31" ht="12.75">
      <c r="A14" s="178"/>
      <c r="B14" s="37" t="s">
        <v>50</v>
      </c>
      <c r="C14" s="35"/>
      <c r="D14" s="23">
        <f>'Simpler template_UPDATED'!D16</f>
        <v>0</v>
      </c>
      <c r="E14" s="23">
        <f>'Simpler template_UPDATED'!E16</f>
        <v>0</v>
      </c>
      <c r="F14" s="23">
        <f>'Simpler template_UPDATED'!F16</f>
        <v>4542</v>
      </c>
      <c r="G14" s="23">
        <f>'Simpler template_UPDATED'!G16</f>
        <v>4542</v>
      </c>
      <c r="H14" s="23">
        <f>'Simpler template_UPDATED'!H16</f>
        <v>4542</v>
      </c>
      <c r="I14" s="23">
        <f>'Simpler template_UPDATED'!I16</f>
        <v>4798</v>
      </c>
      <c r="J14" s="23">
        <f>'Simpler template_UPDATED'!J16</f>
        <v>4798</v>
      </c>
      <c r="K14" s="23">
        <f>'Simpler template_UPDATED'!K16</f>
        <v>5068</v>
      </c>
      <c r="L14" s="23">
        <f>'Simpler template_UPDATED'!L16</f>
        <v>7437</v>
      </c>
      <c r="M14" s="4"/>
      <c r="N14" s="5"/>
      <c r="O14" s="5"/>
      <c r="P14" s="5"/>
      <c r="Q14" s="5"/>
      <c r="R14" s="5"/>
      <c r="S14" s="5"/>
      <c r="T14" s="5"/>
      <c r="U14" s="5"/>
      <c r="V14" s="5"/>
      <c r="W14" s="5"/>
      <c r="X14" s="5"/>
      <c r="Y14" s="5"/>
      <c r="Z14" s="5"/>
      <c r="AA14" s="5"/>
      <c r="AB14" s="5"/>
      <c r="AC14" s="5"/>
      <c r="AD14" s="5"/>
      <c r="AE14" s="5"/>
    </row>
    <row r="15" spans="1:31" ht="12.75">
      <c r="A15" s="178"/>
      <c r="B15" s="37" t="s">
        <v>51</v>
      </c>
      <c r="C15" s="35"/>
      <c r="D15" s="23">
        <f>'Simpler template_UPDATED'!D17</f>
        <v>0</v>
      </c>
      <c r="E15" s="23">
        <f>'Simpler template_UPDATED'!E17</f>
        <v>0</v>
      </c>
      <c r="F15" s="23">
        <f>'Simpler template_UPDATED'!F17</f>
        <v>0</v>
      </c>
      <c r="G15" s="23">
        <f>'Simpler template_UPDATED'!G17</f>
        <v>0</v>
      </c>
      <c r="H15" s="23">
        <f>'Simpler template_UPDATED'!H17</f>
        <v>5282</v>
      </c>
      <c r="I15" s="23">
        <f>'Simpler template_UPDATED'!I17</f>
        <v>5579</v>
      </c>
      <c r="J15" s="23">
        <f>'Simpler template_UPDATED'!J17</f>
        <v>5579</v>
      </c>
      <c r="K15" s="23">
        <f>'Simpler template_UPDATED'!K17</f>
        <v>5893</v>
      </c>
      <c r="L15" s="23">
        <f>'Simpler template_UPDATED'!L17</f>
        <v>8647</v>
      </c>
      <c r="M15" s="4"/>
      <c r="N15" s="5"/>
      <c r="O15" s="5"/>
      <c r="P15" s="5"/>
      <c r="Q15" s="5"/>
      <c r="R15" s="5"/>
      <c r="S15" s="5"/>
      <c r="T15" s="5"/>
      <c r="U15" s="5"/>
      <c r="V15" s="5"/>
      <c r="W15" s="5"/>
      <c r="X15" s="5"/>
      <c r="Y15" s="5"/>
      <c r="Z15" s="5"/>
      <c r="AA15" s="5"/>
      <c r="AB15" s="5"/>
      <c r="AC15" s="5"/>
      <c r="AD15" s="5"/>
      <c r="AE15" s="5"/>
    </row>
    <row r="16" spans="1:31" ht="12.75">
      <c r="A16" s="178"/>
      <c r="B16" s="37" t="s">
        <v>256</v>
      </c>
      <c r="C16" s="35"/>
      <c r="D16" s="23">
        <f>'Simpler template_UPDATED'!D18</f>
        <v>0</v>
      </c>
      <c r="E16" s="23">
        <f>'Simpler template_UPDATED'!E18</f>
        <v>0</v>
      </c>
      <c r="F16" s="23">
        <f>'Simpler template_UPDATED'!F18</f>
        <v>0</v>
      </c>
      <c r="G16" s="23">
        <f>'Simpler template_UPDATED'!G18</f>
        <v>0</v>
      </c>
      <c r="H16" s="23">
        <f>'Simpler template_UPDATED'!H18</f>
        <v>0</v>
      </c>
      <c r="I16" s="23">
        <f>'Simpler template_UPDATED'!I18</f>
        <v>18365</v>
      </c>
      <c r="J16" s="23">
        <f>'Simpler template_UPDATED'!J18</f>
        <v>18365</v>
      </c>
      <c r="K16" s="23">
        <f>'Simpler template_UPDATED'!K18</f>
        <v>18814</v>
      </c>
      <c r="L16" s="23">
        <f>'Simpler template_UPDATED'!L18</f>
        <v>22277</v>
      </c>
      <c r="M16" s="4"/>
      <c r="N16" s="5"/>
      <c r="O16" s="5"/>
      <c r="P16" s="5"/>
      <c r="Q16" s="5"/>
      <c r="R16" s="5"/>
      <c r="S16" s="5"/>
      <c r="T16" s="5"/>
      <c r="U16" s="5"/>
      <c r="V16" s="5"/>
      <c r="W16" s="5"/>
      <c r="X16" s="5"/>
      <c r="Y16" s="5"/>
      <c r="Z16" s="5"/>
      <c r="AA16" s="5"/>
      <c r="AB16" s="5"/>
      <c r="AC16" s="5"/>
      <c r="AD16" s="5"/>
      <c r="AE16" s="5"/>
    </row>
    <row r="17" spans="1:31" ht="12.75">
      <c r="A17" s="178"/>
      <c r="B17" s="37" t="s">
        <v>257</v>
      </c>
      <c r="C17" s="35"/>
      <c r="D17" s="23">
        <f>'Simpler template_UPDATED'!D19</f>
        <v>0</v>
      </c>
      <c r="E17" s="23">
        <f>'Simpler template_UPDATED'!E19</f>
        <v>0</v>
      </c>
      <c r="F17" s="23">
        <f>'Simpler template_UPDATED'!F19</f>
        <v>0</v>
      </c>
      <c r="G17" s="23">
        <f>'Simpler template_UPDATED'!G19</f>
        <v>0</v>
      </c>
      <c r="H17" s="23">
        <f>'Simpler template_UPDATED'!H19</f>
        <v>0</v>
      </c>
      <c r="I17" s="23">
        <f>'Simpler template_UPDATED'!I19</f>
        <v>7765</v>
      </c>
      <c r="J17" s="23">
        <f>'Simpler template_UPDATED'!J19</f>
        <v>7765</v>
      </c>
      <c r="K17" s="23">
        <f>'Simpler template_UPDATED'!K19</f>
        <v>13439</v>
      </c>
      <c r="L17" s="23">
        <f>'Simpler template_UPDATED'!L19</f>
        <v>15912</v>
      </c>
      <c r="M17" s="4"/>
      <c r="N17" s="5"/>
      <c r="O17" s="5"/>
      <c r="P17" s="5"/>
      <c r="Q17" s="5"/>
      <c r="R17" s="5"/>
      <c r="S17" s="5"/>
      <c r="T17" s="5"/>
      <c r="U17" s="5"/>
      <c r="V17" s="5"/>
      <c r="W17" s="5"/>
      <c r="X17" s="5"/>
      <c r="Y17" s="5"/>
      <c r="Z17" s="5"/>
      <c r="AA17" s="5"/>
      <c r="AB17" s="5"/>
      <c r="AC17" s="5"/>
      <c r="AD17" s="5"/>
      <c r="AE17" s="5"/>
    </row>
    <row r="18" spans="1:31" ht="12.75">
      <c r="A18" s="178"/>
      <c r="B18" s="79" t="s">
        <v>258</v>
      </c>
      <c r="C18" s="45"/>
      <c r="D18" s="23">
        <f>'Simpler template_UPDATED'!D20</f>
        <v>0</v>
      </c>
      <c r="E18" s="23">
        <f>'Simpler template_UPDATED'!E20</f>
        <v>0</v>
      </c>
      <c r="F18" s="23">
        <f>'Simpler template_UPDATED'!F20</f>
        <v>0</v>
      </c>
      <c r="G18" s="23">
        <f>'Simpler template_UPDATED'!G20</f>
        <v>0</v>
      </c>
      <c r="H18" s="23">
        <f>'Simpler template_UPDATED'!H20</f>
        <v>0</v>
      </c>
      <c r="I18" s="23">
        <f>'Simpler template_UPDATED'!I20</f>
        <v>0</v>
      </c>
      <c r="J18" s="23">
        <f>'Simpler template_UPDATED'!J20</f>
        <v>19677</v>
      </c>
      <c r="K18" s="23">
        <f>'Simpler template_UPDATED'!K20</f>
        <v>20158</v>
      </c>
      <c r="L18" s="23">
        <f>'Simpler template_UPDATED'!L20</f>
        <v>23868</v>
      </c>
      <c r="M18" s="4"/>
      <c r="N18" s="5"/>
      <c r="O18" s="5"/>
      <c r="P18" s="5"/>
      <c r="Q18" s="5"/>
      <c r="R18" s="5"/>
      <c r="S18" s="5"/>
      <c r="T18" s="5"/>
      <c r="U18" s="5"/>
      <c r="V18" s="5"/>
      <c r="W18" s="5"/>
      <c r="X18" s="5"/>
      <c r="Y18" s="5"/>
      <c r="Z18" s="5"/>
      <c r="AA18" s="5"/>
      <c r="AB18" s="5"/>
      <c r="AC18" s="5"/>
      <c r="AD18" s="5"/>
      <c r="AE18" s="5"/>
    </row>
    <row r="19" spans="1:31" ht="12.75">
      <c r="A19" s="178"/>
      <c r="B19" s="174" t="s">
        <v>54</v>
      </c>
      <c r="C19" s="175"/>
      <c r="D19" s="12" t="s">
        <v>5</v>
      </c>
      <c r="E19" s="12">
        <v>2017</v>
      </c>
      <c r="F19" s="12">
        <v>2018</v>
      </c>
      <c r="G19" s="12" t="s">
        <v>251</v>
      </c>
      <c r="H19" s="12">
        <v>2020</v>
      </c>
      <c r="I19" s="12" t="s">
        <v>259</v>
      </c>
      <c r="J19" s="12">
        <v>2022</v>
      </c>
      <c r="K19" s="12" t="s">
        <v>252</v>
      </c>
      <c r="L19" s="14" t="s">
        <v>55</v>
      </c>
      <c r="M19" s="4"/>
      <c r="N19" s="5"/>
      <c r="O19" s="5"/>
      <c r="P19" s="5"/>
      <c r="Q19" s="5"/>
      <c r="R19" s="5"/>
      <c r="S19" s="5"/>
      <c r="T19" s="5"/>
      <c r="U19" s="5"/>
      <c r="V19" s="5"/>
      <c r="W19" s="5"/>
      <c r="X19" s="5"/>
      <c r="Y19" s="5"/>
      <c r="Z19" s="5"/>
      <c r="AA19" s="5"/>
      <c r="AB19" s="5"/>
      <c r="AC19" s="5"/>
      <c r="AD19" s="5"/>
      <c r="AE19" s="5"/>
    </row>
    <row r="20" spans="1:31" ht="12.75">
      <c r="A20" s="178"/>
      <c r="B20" s="168" t="s">
        <v>56</v>
      </c>
      <c r="C20" s="19" t="s">
        <v>18</v>
      </c>
      <c r="D20" s="23">
        <f>'Simpler template_UPDATED'!D22</f>
        <v>27</v>
      </c>
      <c r="E20" s="23">
        <f>'Simpler template_UPDATED'!E22</f>
        <v>35</v>
      </c>
      <c r="F20" s="23">
        <f>'Simpler template_UPDATED'!F22</f>
        <v>40</v>
      </c>
      <c r="G20" s="23">
        <f>'Simpler template_UPDATED'!G22</f>
        <v>57</v>
      </c>
      <c r="H20" s="23">
        <f>'Simpler template_UPDATED'!H22</f>
        <v>68</v>
      </c>
      <c r="I20" s="23">
        <f>'Simpler template_UPDATED'!I22</f>
        <v>78</v>
      </c>
      <c r="J20" s="23">
        <f>'Simpler template_UPDATED'!J22</f>
        <v>89</v>
      </c>
      <c r="K20" s="23">
        <f>'Simpler template_UPDATED'!K22</f>
        <v>99</v>
      </c>
      <c r="L20" s="23">
        <f>'Simpler template_UPDATED'!L22</f>
        <v>107</v>
      </c>
      <c r="M20" s="4"/>
      <c r="N20" s="5"/>
      <c r="O20" s="5"/>
      <c r="P20" s="5"/>
      <c r="Q20" s="5"/>
      <c r="R20" s="5"/>
      <c r="S20" s="5"/>
      <c r="T20" s="5"/>
      <c r="U20" s="5"/>
      <c r="V20" s="5"/>
      <c r="W20" s="5"/>
      <c r="X20" s="5"/>
      <c r="Y20" s="5"/>
      <c r="Z20" s="5"/>
      <c r="AA20" s="5"/>
      <c r="AB20" s="5"/>
      <c r="AC20" s="5"/>
      <c r="AD20" s="5"/>
      <c r="AE20" s="5"/>
    </row>
    <row r="21" spans="1:31" ht="15.75" customHeight="1">
      <c r="A21" s="178"/>
      <c r="B21" s="169"/>
      <c r="C21" s="19" t="s">
        <v>28</v>
      </c>
      <c r="D21" s="34">
        <f>'Simpler template_UPDATED'!D23</f>
        <v>0</v>
      </c>
      <c r="E21" s="34">
        <f>'Simpler template_UPDATED'!E23</f>
        <v>38</v>
      </c>
      <c r="F21" s="34">
        <f>'Simpler template_UPDATED'!F23</f>
        <v>44</v>
      </c>
      <c r="G21" s="34">
        <f>'Simpler template_UPDATED'!G23</f>
        <v>0</v>
      </c>
      <c r="H21" s="34">
        <f>'Simpler template_UPDATED'!H23</f>
        <v>0</v>
      </c>
      <c r="I21" s="34">
        <f>'Simpler template_UPDATED'!I23</f>
        <v>0</v>
      </c>
      <c r="J21" s="34">
        <f>'Simpler template_UPDATED'!J23</f>
        <v>0</v>
      </c>
      <c r="K21" s="34">
        <f>'Simpler template_UPDATED'!K23</f>
        <v>0</v>
      </c>
      <c r="L21" s="34">
        <f>'Simpler template_UPDATED'!L23</f>
        <v>0</v>
      </c>
      <c r="M21" s="4"/>
      <c r="N21" s="5"/>
      <c r="O21" s="5"/>
      <c r="P21" s="5"/>
      <c r="Q21" s="5"/>
      <c r="R21" s="5"/>
      <c r="S21" s="5"/>
      <c r="T21" s="5"/>
      <c r="U21" s="5"/>
      <c r="V21" s="5"/>
      <c r="W21" s="5"/>
      <c r="X21" s="5"/>
      <c r="Y21" s="5"/>
      <c r="Z21" s="5"/>
      <c r="AA21" s="5"/>
      <c r="AB21" s="5"/>
      <c r="AC21" s="5"/>
      <c r="AD21" s="5"/>
      <c r="AE21" s="5"/>
    </row>
    <row r="22" spans="1:31" ht="15.75" customHeight="1">
      <c r="A22" s="178"/>
      <c r="B22" s="169"/>
      <c r="C22" s="23"/>
      <c r="D22" s="182" t="s">
        <v>32</v>
      </c>
      <c r="E22" s="183"/>
      <c r="F22" s="183"/>
      <c r="G22" s="183"/>
      <c r="H22" s="183"/>
      <c r="I22" s="183"/>
      <c r="J22" s="183"/>
      <c r="K22" s="183"/>
      <c r="L22" s="184"/>
      <c r="M22" s="4"/>
      <c r="N22" s="5"/>
      <c r="O22" s="5"/>
      <c r="P22" s="5"/>
      <c r="Q22" s="5"/>
      <c r="R22" s="5"/>
      <c r="S22" s="5"/>
      <c r="T22" s="5"/>
      <c r="U22" s="5"/>
      <c r="V22" s="5"/>
      <c r="W22" s="5"/>
      <c r="X22" s="5"/>
      <c r="Y22" s="5"/>
      <c r="Z22" s="5"/>
      <c r="AA22" s="5"/>
      <c r="AB22" s="5"/>
      <c r="AC22" s="5"/>
      <c r="AD22" s="5"/>
      <c r="AE22" s="5"/>
    </row>
    <row r="23" spans="1:31" ht="15.75" customHeight="1">
      <c r="A23" s="178"/>
      <c r="B23" s="170"/>
      <c r="C23" s="23"/>
      <c r="D23" s="187" t="s">
        <v>57</v>
      </c>
      <c r="E23" s="183"/>
      <c r="F23" s="183"/>
      <c r="G23" s="183"/>
      <c r="H23" s="183"/>
      <c r="I23" s="183"/>
      <c r="J23" s="183"/>
      <c r="K23" s="183"/>
      <c r="L23" s="184"/>
      <c r="M23" s="4"/>
      <c r="N23" s="5"/>
      <c r="O23" s="5"/>
      <c r="P23" s="5"/>
      <c r="Q23" s="5"/>
      <c r="R23" s="5"/>
      <c r="S23" s="5"/>
      <c r="T23" s="5"/>
      <c r="U23" s="5"/>
      <c r="V23" s="5"/>
      <c r="W23" s="5"/>
      <c r="X23" s="5"/>
      <c r="Y23" s="5"/>
      <c r="Z23" s="5"/>
      <c r="AA23" s="5"/>
      <c r="AB23" s="5"/>
      <c r="AC23" s="5"/>
      <c r="AD23" s="5"/>
      <c r="AE23" s="5"/>
    </row>
    <row r="24" spans="1:31" ht="15.75" customHeight="1">
      <c r="A24" s="178"/>
      <c r="B24" s="39" t="s">
        <v>58</v>
      </c>
      <c r="C24" s="35"/>
      <c r="D24" s="23">
        <f>'Simpler template_UPDATED'!D26</f>
        <v>6</v>
      </c>
      <c r="E24" s="23">
        <f>'Simpler template_UPDATED'!E26</f>
        <v>10</v>
      </c>
      <c r="F24" s="23">
        <f>'Simpler template_UPDATED'!F26</f>
        <v>11</v>
      </c>
      <c r="G24" s="23">
        <f>'Simpler template_UPDATED'!G26</f>
        <v>14</v>
      </c>
      <c r="H24" s="23">
        <f>'Simpler template_UPDATED'!H26</f>
        <v>16</v>
      </c>
      <c r="I24" s="23">
        <f>'Simpler template_UPDATED'!I26</f>
        <v>18</v>
      </c>
      <c r="J24" s="23">
        <f>'Simpler template_UPDATED'!J26</f>
        <v>20</v>
      </c>
      <c r="K24" s="23">
        <f>'Simpler template_UPDATED'!K26</f>
        <v>22</v>
      </c>
      <c r="L24" s="23">
        <f>'Simpler template_UPDATED'!L26</f>
        <v>22</v>
      </c>
      <c r="M24" s="4"/>
      <c r="N24" s="5"/>
      <c r="O24" s="5"/>
      <c r="P24" s="5"/>
      <c r="Q24" s="5"/>
      <c r="R24" s="5"/>
      <c r="S24" s="5"/>
      <c r="T24" s="5"/>
      <c r="U24" s="5"/>
      <c r="V24" s="5"/>
      <c r="W24" s="5"/>
      <c r="X24" s="5"/>
      <c r="Y24" s="5"/>
      <c r="Z24" s="5"/>
      <c r="AA24" s="5"/>
      <c r="AB24" s="5"/>
      <c r="AC24" s="5"/>
      <c r="AD24" s="5"/>
      <c r="AE24" s="5"/>
    </row>
    <row r="25" spans="1:31" ht="15.75" customHeight="1">
      <c r="A25" s="178"/>
      <c r="B25" s="39" t="s">
        <v>59</v>
      </c>
      <c r="C25" s="35"/>
      <c r="D25" s="23">
        <f>'Simpler template_UPDATED'!D27</f>
        <v>0</v>
      </c>
      <c r="E25" s="23">
        <f>'Simpler template_UPDATED'!E27</f>
        <v>0</v>
      </c>
      <c r="F25" s="23">
        <f>'Simpler template_UPDATED'!F27</f>
        <v>0</v>
      </c>
      <c r="G25" s="23">
        <f>'Simpler template_UPDATED'!G27</f>
        <v>0</v>
      </c>
      <c r="H25" s="23">
        <f>'Simpler template_UPDATED'!H27</f>
        <v>0</v>
      </c>
      <c r="I25" s="23">
        <f>'Simpler template_UPDATED'!I27</f>
        <v>0</v>
      </c>
      <c r="J25" s="23">
        <f>'Simpler template_UPDATED'!J27</f>
        <v>0</v>
      </c>
      <c r="K25" s="23">
        <f>'Simpler template_UPDATED'!K27</f>
        <v>0</v>
      </c>
      <c r="L25" s="23">
        <f>'Simpler template_UPDATED'!L27</f>
        <v>0</v>
      </c>
      <c r="M25" s="4"/>
      <c r="N25" s="5"/>
      <c r="O25" s="5"/>
      <c r="P25" s="5"/>
      <c r="Q25" s="5"/>
      <c r="R25" s="5"/>
      <c r="S25" s="5"/>
      <c r="T25" s="5"/>
      <c r="U25" s="5"/>
      <c r="V25" s="5"/>
      <c r="W25" s="5"/>
      <c r="X25" s="5"/>
      <c r="Y25" s="5"/>
      <c r="Z25" s="5"/>
      <c r="AA25" s="5"/>
      <c r="AB25" s="5"/>
      <c r="AC25" s="5"/>
      <c r="AD25" s="5"/>
      <c r="AE25" s="5"/>
    </row>
    <row r="26" spans="1:31" ht="15.75" customHeight="1">
      <c r="A26" s="178"/>
      <c r="B26" s="40" t="s">
        <v>60</v>
      </c>
      <c r="C26" s="35"/>
      <c r="D26" s="23">
        <f>'Simpler template_UPDATED'!D28</f>
        <v>0</v>
      </c>
      <c r="E26" s="23">
        <f>'Simpler template_UPDATED'!E28</f>
        <v>0</v>
      </c>
      <c r="F26" s="23">
        <f>'Simpler template_UPDATED'!F28</f>
        <v>0</v>
      </c>
      <c r="G26" s="23">
        <f>'Simpler template_UPDATED'!G28</f>
        <v>0</v>
      </c>
      <c r="H26" s="23">
        <f>'Simpler template_UPDATED'!H28</f>
        <v>1</v>
      </c>
      <c r="I26" s="23">
        <f>'Simpler template_UPDATED'!I28</f>
        <v>2</v>
      </c>
      <c r="J26" s="23">
        <f>'Simpler template_UPDATED'!J28</f>
        <v>3</v>
      </c>
      <c r="K26" s="23">
        <f>'Simpler template_UPDATED'!K28</f>
        <v>4</v>
      </c>
      <c r="L26" s="23">
        <f>'Simpler template_UPDATED'!L28</f>
        <v>4</v>
      </c>
      <c r="M26" s="4"/>
      <c r="N26" s="5"/>
      <c r="O26" s="5"/>
      <c r="P26" s="5"/>
      <c r="Q26" s="5"/>
      <c r="R26" s="5"/>
      <c r="S26" s="5"/>
      <c r="T26" s="5"/>
      <c r="U26" s="5"/>
      <c r="V26" s="5"/>
      <c r="W26" s="5"/>
      <c r="X26" s="5"/>
      <c r="Y26" s="5"/>
      <c r="Z26" s="5"/>
      <c r="AA26" s="5"/>
      <c r="AB26" s="5"/>
      <c r="AC26" s="5"/>
      <c r="AD26" s="5"/>
      <c r="AE26" s="5"/>
    </row>
    <row r="27" spans="1:31" ht="15.75" customHeight="1">
      <c r="A27" s="178"/>
      <c r="B27" s="40" t="s">
        <v>61</v>
      </c>
      <c r="C27" s="35"/>
      <c r="D27" s="23">
        <f>'Simpler template_UPDATED'!D29</f>
        <v>21</v>
      </c>
      <c r="E27" s="23">
        <f>'Simpler template_UPDATED'!E29</f>
        <v>28</v>
      </c>
      <c r="F27" s="23">
        <f>'Simpler template_UPDATED'!F29</f>
        <v>32</v>
      </c>
      <c r="G27" s="23">
        <f>'Simpler template_UPDATED'!G29</f>
        <v>40</v>
      </c>
      <c r="H27" s="23">
        <f>'Simpler template_UPDATED'!H29</f>
        <v>48</v>
      </c>
      <c r="I27" s="23">
        <f>'Simpler template_UPDATED'!I29</f>
        <v>55</v>
      </c>
      <c r="J27" s="23">
        <f>'Simpler template_UPDATED'!J29</f>
        <v>62</v>
      </c>
      <c r="K27" s="23">
        <f>'Simpler template_UPDATED'!K29</f>
        <v>70</v>
      </c>
      <c r="L27" s="23">
        <f>'Simpler template_UPDATED'!L29</f>
        <v>78</v>
      </c>
      <c r="M27" s="4"/>
      <c r="N27" s="5"/>
      <c r="O27" s="5"/>
      <c r="P27" s="5"/>
      <c r="Q27" s="5"/>
      <c r="R27" s="5"/>
      <c r="S27" s="5"/>
      <c r="T27" s="5"/>
      <c r="U27" s="5"/>
      <c r="V27" s="5"/>
      <c r="W27" s="5"/>
      <c r="X27" s="5"/>
      <c r="Y27" s="5"/>
      <c r="Z27" s="5"/>
      <c r="AA27" s="5"/>
      <c r="AB27" s="5"/>
      <c r="AC27" s="5"/>
      <c r="AD27" s="5"/>
      <c r="AE27" s="5"/>
    </row>
    <row r="28" spans="1:31" ht="15.75" customHeight="1">
      <c r="A28" s="178"/>
      <c r="B28" s="39" t="s">
        <v>62</v>
      </c>
      <c r="C28" s="35"/>
      <c r="D28" s="23">
        <f>'Simpler template_UPDATED'!D30</f>
        <v>0</v>
      </c>
      <c r="E28" s="23">
        <f>'Simpler template_UPDATED'!E30</f>
        <v>0</v>
      </c>
      <c r="F28" s="23">
        <f>'Simpler template_UPDATED'!F30</f>
        <v>1</v>
      </c>
      <c r="G28" s="23">
        <f>'Simpler template_UPDATED'!G30</f>
        <v>1</v>
      </c>
      <c r="H28" s="23">
        <f>'Simpler template_UPDATED'!H30</f>
        <v>1</v>
      </c>
      <c r="I28" s="23">
        <f>'Simpler template_UPDATED'!I30</f>
        <v>1</v>
      </c>
      <c r="J28" s="23">
        <f>'Simpler template_UPDATED'!J30</f>
        <v>1</v>
      </c>
      <c r="K28" s="23">
        <f>'Simpler template_UPDATED'!K30</f>
        <v>1</v>
      </c>
      <c r="L28" s="23">
        <f>'Simpler template_UPDATED'!L30</f>
        <v>1</v>
      </c>
      <c r="M28" s="4"/>
      <c r="N28" s="5"/>
      <c r="O28" s="5"/>
      <c r="P28" s="5"/>
      <c r="Q28" s="5"/>
      <c r="R28" s="5"/>
      <c r="S28" s="5"/>
      <c r="T28" s="5"/>
      <c r="U28" s="5"/>
      <c r="V28" s="5"/>
      <c r="W28" s="5"/>
      <c r="X28" s="5"/>
      <c r="Y28" s="5"/>
      <c r="Z28" s="5"/>
      <c r="AA28" s="5"/>
      <c r="AB28" s="5"/>
      <c r="AC28" s="5"/>
      <c r="AD28" s="5"/>
      <c r="AE28" s="5"/>
    </row>
    <row r="29" spans="1:31" ht="15.75" customHeight="1">
      <c r="A29" s="178"/>
      <c r="B29" s="39" t="s">
        <v>63</v>
      </c>
      <c r="C29" s="35"/>
      <c r="D29" s="23">
        <f>'Simpler template_UPDATED'!D31</f>
        <v>0</v>
      </c>
      <c r="E29" s="23">
        <f>'Simpler template_UPDATED'!E31</f>
        <v>0</v>
      </c>
      <c r="F29" s="23">
        <f>'Simpler template_UPDATED'!F31</f>
        <v>0</v>
      </c>
      <c r="G29" s="23">
        <f>'Simpler template_UPDATED'!G31</f>
        <v>0</v>
      </c>
      <c r="H29" s="23">
        <f>'Simpler template_UPDATED'!H31</f>
        <v>0</v>
      </c>
      <c r="I29" s="23">
        <f>'Simpler template_UPDATED'!I31</f>
        <v>0</v>
      </c>
      <c r="J29" s="23">
        <f>'Simpler template_UPDATED'!J31</f>
        <v>0</v>
      </c>
      <c r="K29" s="23">
        <f>'Simpler template_UPDATED'!K31</f>
        <v>0</v>
      </c>
      <c r="L29" s="23">
        <f>'Simpler template_UPDATED'!L31</f>
        <v>0</v>
      </c>
      <c r="M29" s="4"/>
      <c r="N29" s="5"/>
      <c r="O29" s="5"/>
      <c r="P29" s="5"/>
      <c r="Q29" s="5"/>
      <c r="R29" s="5"/>
      <c r="S29" s="5"/>
      <c r="T29" s="5"/>
      <c r="U29" s="5"/>
      <c r="V29" s="5"/>
      <c r="W29" s="5"/>
      <c r="X29" s="5"/>
      <c r="Y29" s="5"/>
      <c r="Z29" s="5"/>
      <c r="AA29" s="5"/>
      <c r="AB29" s="5"/>
      <c r="AC29" s="5"/>
      <c r="AD29" s="5"/>
      <c r="AE29" s="5"/>
    </row>
    <row r="30" spans="1:31" ht="15.75" customHeight="1">
      <c r="A30" s="178"/>
      <c r="B30" s="39" t="s">
        <v>64</v>
      </c>
      <c r="C30" s="35"/>
      <c r="D30" s="23">
        <f>'Simpler template_UPDATED'!D32</f>
        <v>0</v>
      </c>
      <c r="E30" s="23">
        <f>'Simpler template_UPDATED'!E32</f>
        <v>0</v>
      </c>
      <c r="F30" s="23">
        <f>'Simpler template_UPDATED'!F32</f>
        <v>0</v>
      </c>
      <c r="G30" s="23">
        <f>'Simpler template_UPDATED'!G32</f>
        <v>0</v>
      </c>
      <c r="H30" s="23">
        <f>'Simpler template_UPDATED'!H32</f>
        <v>0</v>
      </c>
      <c r="I30" s="23">
        <f>'Simpler template_UPDATED'!I32</f>
        <v>0</v>
      </c>
      <c r="J30" s="23">
        <f>'Simpler template_UPDATED'!J32</f>
        <v>0</v>
      </c>
      <c r="K30" s="23">
        <f>'Simpler template_UPDATED'!K32</f>
        <v>0</v>
      </c>
      <c r="L30" s="23">
        <f>'Simpler template_UPDATED'!L32</f>
        <v>0</v>
      </c>
      <c r="M30" s="4"/>
      <c r="N30" s="5"/>
      <c r="O30" s="5"/>
      <c r="P30" s="5"/>
      <c r="Q30" s="5"/>
      <c r="R30" s="5"/>
      <c r="S30" s="5"/>
      <c r="T30" s="5"/>
      <c r="U30" s="5"/>
      <c r="V30" s="5"/>
      <c r="W30" s="5"/>
      <c r="X30" s="5"/>
      <c r="Y30" s="5"/>
      <c r="Z30" s="5"/>
      <c r="AA30" s="5"/>
      <c r="AB30" s="5"/>
      <c r="AC30" s="5"/>
      <c r="AD30" s="5"/>
      <c r="AE30" s="5"/>
    </row>
    <row r="31" spans="1:31" ht="15.75" customHeight="1">
      <c r="A31" s="178"/>
      <c r="B31" s="39" t="s">
        <v>65</v>
      </c>
      <c r="C31" s="35"/>
      <c r="D31" s="23">
        <f>'Simpler template_UPDATED'!D33</f>
        <v>0</v>
      </c>
      <c r="E31" s="23">
        <f>'Simpler template_UPDATED'!E33</f>
        <v>0</v>
      </c>
      <c r="F31" s="23">
        <f>'Simpler template_UPDATED'!F33</f>
        <v>0</v>
      </c>
      <c r="G31" s="23">
        <f>'Simpler template_UPDATED'!G33</f>
        <v>1</v>
      </c>
      <c r="H31" s="23">
        <f>'Simpler template_UPDATED'!H33</f>
        <v>1</v>
      </c>
      <c r="I31" s="23">
        <f>'Simpler template_UPDATED'!I33</f>
        <v>1</v>
      </c>
      <c r="J31" s="23">
        <f>'Simpler template_UPDATED'!J33</f>
        <v>1</v>
      </c>
      <c r="K31" s="23">
        <f>'Simpler template_UPDATED'!K33</f>
        <v>1</v>
      </c>
      <c r="L31" s="23">
        <f>'Simpler template_UPDATED'!L33</f>
        <v>1</v>
      </c>
      <c r="M31" s="4"/>
      <c r="N31" s="5"/>
      <c r="O31" s="5"/>
      <c r="P31" s="5"/>
      <c r="Q31" s="5"/>
      <c r="R31" s="5"/>
      <c r="S31" s="5"/>
      <c r="T31" s="5"/>
      <c r="U31" s="5"/>
      <c r="V31" s="5"/>
      <c r="W31" s="5"/>
      <c r="X31" s="5"/>
      <c r="Y31" s="5"/>
      <c r="Z31" s="5"/>
      <c r="AA31" s="5"/>
      <c r="AB31" s="5"/>
      <c r="AC31" s="5"/>
      <c r="AD31" s="5"/>
      <c r="AE31" s="5"/>
    </row>
    <row r="32" spans="1:31" ht="15.75" customHeight="1">
      <c r="A32" s="178"/>
      <c r="B32" s="39" t="s">
        <v>66</v>
      </c>
      <c r="C32" s="35"/>
      <c r="D32" s="23">
        <f>'Simpler template_UPDATED'!D34</f>
        <v>0</v>
      </c>
      <c r="E32" s="23">
        <f>'Simpler template_UPDATED'!E34</f>
        <v>0</v>
      </c>
      <c r="F32" s="23">
        <f>'Simpler template_UPDATED'!F34</f>
        <v>0</v>
      </c>
      <c r="G32" s="23">
        <f>'Simpler template_UPDATED'!G34</f>
        <v>0</v>
      </c>
      <c r="H32" s="23">
        <f>'Simpler template_UPDATED'!H34</f>
        <v>0</v>
      </c>
      <c r="I32" s="23">
        <f>'Simpler template_UPDATED'!I34</f>
        <v>0</v>
      </c>
      <c r="J32" s="23">
        <f>'Simpler template_UPDATED'!J34</f>
        <v>0</v>
      </c>
      <c r="K32" s="23">
        <f>'Simpler template_UPDATED'!K34</f>
        <v>0</v>
      </c>
      <c r="L32" s="23">
        <f>'Simpler template_UPDATED'!L34</f>
        <v>0</v>
      </c>
      <c r="M32" s="4"/>
      <c r="N32" s="5"/>
      <c r="O32" s="5"/>
      <c r="P32" s="5"/>
      <c r="Q32" s="5"/>
      <c r="R32" s="5"/>
      <c r="S32" s="5"/>
      <c r="T32" s="5"/>
      <c r="U32" s="5"/>
      <c r="V32" s="5"/>
      <c r="W32" s="5"/>
      <c r="X32" s="5"/>
      <c r="Y32" s="5"/>
      <c r="Z32" s="5"/>
      <c r="AA32" s="5"/>
      <c r="AB32" s="5"/>
      <c r="AC32" s="5"/>
      <c r="AD32" s="5"/>
      <c r="AE32" s="5"/>
    </row>
    <row r="33" spans="1:31" ht="15.75" customHeight="1">
      <c r="A33" s="178"/>
      <c r="B33" s="44" t="s">
        <v>67</v>
      </c>
      <c r="C33" s="45"/>
      <c r="D33" s="23">
        <f>'Simpler template_UPDATED'!D35</f>
        <v>0</v>
      </c>
      <c r="E33" s="23">
        <f>'Simpler template_UPDATED'!E35</f>
        <v>0</v>
      </c>
      <c r="F33" s="23">
        <f>'Simpler template_UPDATED'!F35</f>
        <v>0</v>
      </c>
      <c r="G33" s="23">
        <f>'Simpler template_UPDATED'!G35</f>
        <v>1</v>
      </c>
      <c r="H33" s="23">
        <f>'Simpler template_UPDATED'!H35</f>
        <v>1</v>
      </c>
      <c r="I33" s="23">
        <f>'Simpler template_UPDATED'!I35</f>
        <v>1</v>
      </c>
      <c r="J33" s="23">
        <f>'Simpler template_UPDATED'!J35</f>
        <v>1</v>
      </c>
      <c r="K33" s="23">
        <f>'Simpler template_UPDATED'!K35</f>
        <v>1</v>
      </c>
      <c r="L33" s="23">
        <f>'Simpler template_UPDATED'!L35</f>
        <v>1</v>
      </c>
      <c r="M33" s="4"/>
      <c r="N33" s="5"/>
      <c r="O33" s="5"/>
      <c r="P33" s="5"/>
      <c r="Q33" s="5"/>
      <c r="R33" s="5"/>
      <c r="S33" s="5"/>
      <c r="T33" s="5"/>
      <c r="U33" s="5"/>
      <c r="V33" s="5"/>
      <c r="W33" s="5"/>
      <c r="X33" s="5"/>
      <c r="Y33" s="5"/>
      <c r="Z33" s="5"/>
      <c r="AA33" s="5"/>
      <c r="AB33" s="5"/>
      <c r="AC33" s="5"/>
      <c r="AD33" s="5"/>
      <c r="AE33" s="5"/>
    </row>
    <row r="34" spans="1:31" ht="15.75" customHeight="1">
      <c r="A34" s="178"/>
      <c r="B34" s="174" t="s">
        <v>68</v>
      </c>
      <c r="C34" s="175"/>
      <c r="D34" s="12" t="s">
        <v>5</v>
      </c>
      <c r="E34" s="12">
        <v>2017</v>
      </c>
      <c r="F34" s="12">
        <v>2018</v>
      </c>
      <c r="G34" s="12" t="s">
        <v>251</v>
      </c>
      <c r="H34" s="12">
        <v>2020</v>
      </c>
      <c r="I34" s="12" t="s">
        <v>259</v>
      </c>
      <c r="J34" s="12">
        <v>2022</v>
      </c>
      <c r="K34" s="12" t="s">
        <v>252</v>
      </c>
      <c r="L34" s="14" t="s">
        <v>55</v>
      </c>
      <c r="M34" s="4"/>
      <c r="N34" s="5"/>
      <c r="O34" s="5"/>
      <c r="P34" s="5"/>
      <c r="Q34" s="5"/>
      <c r="R34" s="5"/>
      <c r="S34" s="5"/>
      <c r="T34" s="5"/>
      <c r="U34" s="5"/>
      <c r="V34" s="5"/>
      <c r="W34" s="5"/>
      <c r="X34" s="5"/>
      <c r="Y34" s="5"/>
      <c r="Z34" s="5"/>
      <c r="AA34" s="5"/>
      <c r="AB34" s="5"/>
      <c r="AC34" s="5"/>
      <c r="AD34" s="5"/>
      <c r="AE34" s="5"/>
    </row>
    <row r="35" spans="1:31" ht="15.75" customHeight="1">
      <c r="A35" s="178"/>
      <c r="B35" s="181" t="s">
        <v>77</v>
      </c>
      <c r="C35" s="19" t="s">
        <v>18</v>
      </c>
      <c r="D35" s="23">
        <f>'Simpler template_UPDATED'!D37</f>
        <v>0</v>
      </c>
      <c r="E35" s="23" t="str">
        <f>'Simpler template_UPDATED'!E37</f>
        <v>Total: 193; of which is verified: 0</v>
      </c>
      <c r="F35" s="23" t="str">
        <f>'Simpler template_UPDATED'!F37</f>
        <v>Total: 888; of which is verified: 0</v>
      </c>
      <c r="G35" s="23" t="str">
        <f>'Simpler template_UPDATED'!G37</f>
        <v>Total: 1366; of which is verified: 0</v>
      </c>
      <c r="H35" s="23" t="str">
        <f>'Simpler template_UPDATED'!H37</f>
        <v>Total: 1831; of which is verified: 0</v>
      </c>
      <c r="I35" s="23" t="str">
        <f>'Simpler template_UPDATED'!I37</f>
        <v>Total: 2282; of which is verified: 174</v>
      </c>
      <c r="J35" s="23" t="str">
        <f>'Simpler template_UPDATED'!J37</f>
        <v>Total: 3152; of which is verified: 343</v>
      </c>
      <c r="K35" s="23" t="str">
        <f>'Simpler template_UPDATED'!K37</f>
        <v>Total: 4000; of which is verified: 508</v>
      </c>
      <c r="L35" s="23" t="str">
        <f>'Simpler template_UPDATED'!L37</f>
        <v>Total: 4000; of which is verified: 508</v>
      </c>
      <c r="M35" s="4"/>
      <c r="N35" s="5"/>
      <c r="O35" s="5"/>
      <c r="P35" s="5"/>
      <c r="Q35" s="5"/>
      <c r="R35" s="5"/>
      <c r="S35" s="5"/>
      <c r="T35" s="5"/>
      <c r="U35" s="5"/>
      <c r="V35" s="5"/>
      <c r="W35" s="5"/>
      <c r="X35" s="5"/>
      <c r="Y35" s="5"/>
      <c r="Z35" s="5"/>
      <c r="AA35" s="5"/>
      <c r="AB35" s="5"/>
      <c r="AC35" s="5"/>
      <c r="AD35" s="5"/>
      <c r="AE35" s="5"/>
    </row>
    <row r="36" spans="1:31" ht="15.75" customHeight="1">
      <c r="A36" s="178"/>
      <c r="B36" s="169"/>
      <c r="C36" s="46" t="s">
        <v>271</v>
      </c>
      <c r="D36" s="23">
        <f>'Simpler template_UPDATED'!D38</f>
        <v>0</v>
      </c>
      <c r="E36" s="23" t="str">
        <f>'Simpler template_UPDATED'!E38</f>
        <v>Total: 193; of which is verified: 0</v>
      </c>
      <c r="F36" s="23" t="str">
        <f>'Simpler template_UPDATED'!F38</f>
        <v>Total: 380; of which is verified: 0</v>
      </c>
      <c r="G36" s="23" t="str">
        <f>'Simpler template_UPDATED'!G38</f>
        <v>Total: 858; of which is verified: 0</v>
      </c>
      <c r="H36" s="23" t="str">
        <f>'Simpler template_UPDATED'!H38</f>
        <v>Total: 1323; of which is verified: 0</v>
      </c>
      <c r="I36" s="23" t="str">
        <f>'Simpler template_UPDATED'!I38</f>
        <v>Total: 1774; of which is verified: 174</v>
      </c>
      <c r="J36" s="23" t="str">
        <f>'Simpler template_UPDATED'!J38</f>
        <v>Total: 2644; of which is verified: 343</v>
      </c>
      <c r="K36" s="23" t="str">
        <f>'Simpler template_UPDATED'!K38</f>
        <v>Total: 3492; of which is verified: 508</v>
      </c>
      <c r="L36" s="23" t="str">
        <f>'Simpler template_UPDATED'!L38</f>
        <v>Total: 3492; of which is verified: 508</v>
      </c>
      <c r="M36" s="4"/>
      <c r="N36" s="5"/>
      <c r="O36" s="5"/>
      <c r="P36" s="5"/>
      <c r="Q36" s="5"/>
      <c r="R36" s="5"/>
      <c r="S36" s="5"/>
      <c r="T36" s="5"/>
      <c r="U36" s="5"/>
      <c r="V36" s="5"/>
      <c r="W36" s="5"/>
      <c r="X36" s="5"/>
      <c r="Y36" s="5"/>
      <c r="Z36" s="5"/>
      <c r="AA36" s="5"/>
      <c r="AB36" s="5"/>
      <c r="AC36" s="5"/>
      <c r="AD36" s="5"/>
      <c r="AE36" s="5"/>
    </row>
    <row r="37" spans="1:31" ht="15.75" customHeight="1">
      <c r="A37" s="178"/>
      <c r="B37" s="169"/>
      <c r="C37" s="19" t="s">
        <v>28</v>
      </c>
      <c r="D37" s="23">
        <f>'Simpler template_UPDATED'!D39</f>
        <v>0</v>
      </c>
      <c r="E37" s="23" t="str">
        <f>'Simpler template_UPDATED'!E39</f>
        <v>Esimated Total: 43 (Site 1 &amp; Site 2); of which is verified: 0. Can not include Site 3 yet as work not yet started.</v>
      </c>
      <c r="F37" s="23" t="str">
        <f>'Simpler template_UPDATED'!F39</f>
        <v>Esimated Total: 84 (Site 1 &amp; Site 2); of which is verified: 0. Can not include Site 3 yet as work still in its infancy.</v>
      </c>
      <c r="G37" s="23">
        <f>'Simpler template_UPDATED'!G39</f>
        <v>0</v>
      </c>
      <c r="H37" s="23">
        <f>'Simpler template_UPDATED'!H39</f>
        <v>0</v>
      </c>
      <c r="I37" s="23">
        <f>'Simpler template_UPDATED'!I39</f>
        <v>0</v>
      </c>
      <c r="J37" s="23">
        <f>'Simpler template_UPDATED'!J39</f>
        <v>0</v>
      </c>
      <c r="K37" s="23">
        <f>'Simpler template_UPDATED'!K39</f>
        <v>0</v>
      </c>
      <c r="L37" s="23">
        <f>'Simpler template_UPDATED'!L39</f>
        <v>0</v>
      </c>
      <c r="M37" s="4"/>
      <c r="N37" s="5"/>
      <c r="O37" s="5"/>
      <c r="P37" s="5"/>
      <c r="Q37" s="5"/>
      <c r="R37" s="5"/>
      <c r="S37" s="5"/>
      <c r="T37" s="5"/>
      <c r="U37" s="5"/>
      <c r="V37" s="5"/>
      <c r="W37" s="5"/>
      <c r="X37" s="5"/>
      <c r="Y37" s="5"/>
      <c r="Z37" s="5"/>
      <c r="AA37" s="5"/>
      <c r="AB37" s="5"/>
      <c r="AC37" s="5"/>
      <c r="AD37" s="5"/>
      <c r="AE37" s="5"/>
    </row>
    <row r="38" spans="1:31" ht="15.75" customHeight="1">
      <c r="A38" s="178"/>
      <c r="B38" s="169"/>
      <c r="C38" s="23"/>
      <c r="D38" s="182" t="s">
        <v>32</v>
      </c>
      <c r="E38" s="183"/>
      <c r="F38" s="183"/>
      <c r="G38" s="183"/>
      <c r="H38" s="183"/>
      <c r="I38" s="183"/>
      <c r="J38" s="183"/>
      <c r="K38" s="183"/>
      <c r="L38" s="184"/>
      <c r="M38" s="4"/>
      <c r="N38" s="5"/>
      <c r="O38" s="5"/>
      <c r="P38" s="5"/>
      <c r="Q38" s="5"/>
      <c r="R38" s="5"/>
      <c r="S38" s="5"/>
      <c r="T38" s="5"/>
      <c r="U38" s="5"/>
      <c r="V38" s="5"/>
      <c r="W38" s="5"/>
      <c r="X38" s="5"/>
      <c r="Y38" s="5"/>
      <c r="Z38" s="5"/>
      <c r="AA38" s="5"/>
      <c r="AB38" s="5"/>
      <c r="AC38" s="5"/>
      <c r="AD38" s="5"/>
      <c r="AE38" s="5"/>
    </row>
    <row r="39" spans="1:31" ht="15.75" customHeight="1">
      <c r="A39" s="178"/>
      <c r="B39" s="170"/>
      <c r="C39" s="23"/>
      <c r="D39" s="195" t="s">
        <v>86</v>
      </c>
      <c r="E39" s="183"/>
      <c r="F39" s="183"/>
      <c r="G39" s="183"/>
      <c r="H39" s="183"/>
      <c r="I39" s="183"/>
      <c r="J39" s="183"/>
      <c r="K39" s="183"/>
      <c r="L39" s="184"/>
      <c r="M39" s="4"/>
      <c r="N39" s="5"/>
      <c r="O39" s="5"/>
      <c r="P39" s="5"/>
      <c r="Q39" s="5"/>
      <c r="R39" s="5"/>
      <c r="S39" s="5"/>
      <c r="T39" s="5"/>
      <c r="U39" s="5"/>
      <c r="V39" s="5"/>
      <c r="W39" s="5"/>
      <c r="X39" s="5"/>
      <c r="Y39" s="5"/>
      <c r="Z39" s="5"/>
      <c r="AA39" s="5"/>
      <c r="AB39" s="5"/>
      <c r="AC39" s="5"/>
      <c r="AD39" s="5"/>
      <c r="AE39" s="5"/>
    </row>
    <row r="40" spans="1:31" ht="15.75" customHeight="1">
      <c r="A40" s="178"/>
      <c r="B40" s="37" t="s">
        <v>49</v>
      </c>
      <c r="C40" s="35"/>
      <c r="D40" s="23">
        <f>'Simpler template_UPDATED'!D42</f>
        <v>0</v>
      </c>
      <c r="E40" s="23">
        <f>'Simpler template_UPDATED'!E42</f>
        <v>43</v>
      </c>
      <c r="F40" s="23">
        <f>'Simpler template_UPDATED'!F42</f>
        <v>84</v>
      </c>
      <c r="G40" s="23">
        <f>'Simpler template_UPDATED'!G42</f>
        <v>0</v>
      </c>
      <c r="H40" s="23">
        <f>'Simpler template_UPDATED'!H42</f>
        <v>0</v>
      </c>
      <c r="I40" s="23">
        <f>'Simpler template_UPDATED'!I42</f>
        <v>39.74</v>
      </c>
      <c r="J40" s="23">
        <f>'Simpler template_UPDATED'!J42</f>
        <v>78.800000000000011</v>
      </c>
      <c r="K40" s="23">
        <f>'Simpler template_UPDATED'!K42</f>
        <v>117.17000000000002</v>
      </c>
      <c r="L40" s="23">
        <f>'Simpler template_UPDATED'!L42</f>
        <v>117.17000000000002</v>
      </c>
      <c r="M40" s="4"/>
      <c r="N40" s="5" t="s">
        <v>87</v>
      </c>
      <c r="O40" s="5"/>
      <c r="P40" s="5"/>
      <c r="Q40" s="5"/>
      <c r="R40" s="5"/>
      <c r="S40" s="5"/>
      <c r="T40" s="5"/>
      <c r="U40" s="5"/>
      <c r="V40" s="5"/>
      <c r="W40" s="5"/>
      <c r="X40" s="5"/>
      <c r="Y40" s="5"/>
      <c r="Z40" s="5"/>
      <c r="AA40" s="5"/>
      <c r="AB40" s="5"/>
      <c r="AC40" s="5"/>
      <c r="AD40" s="5"/>
      <c r="AE40" s="5"/>
    </row>
    <row r="41" spans="1:31" ht="15.75" customHeight="1">
      <c r="A41" s="178"/>
      <c r="B41" s="37" t="s">
        <v>50</v>
      </c>
      <c r="C41" s="35"/>
      <c r="D41" s="23">
        <f>'Simpler template_UPDATED'!D43</f>
        <v>0</v>
      </c>
      <c r="E41" s="23">
        <f>'Simpler template_UPDATED'!E43</f>
        <v>0</v>
      </c>
      <c r="F41" s="23">
        <f>'Simpler template_UPDATED'!F43</f>
        <v>0</v>
      </c>
      <c r="G41" s="23">
        <f>'Simpler template_UPDATED'!G43</f>
        <v>0</v>
      </c>
      <c r="H41" s="23">
        <f>'Simpler template_UPDATED'!H43</f>
        <v>0</v>
      </c>
      <c r="I41" s="23">
        <f>'Simpler template_UPDATED'!I43</f>
        <v>0</v>
      </c>
      <c r="J41" s="23">
        <f>'Simpler template_UPDATED'!J43</f>
        <v>0</v>
      </c>
      <c r="K41" s="23">
        <f>'Simpler template_UPDATED'!K43</f>
        <v>0</v>
      </c>
      <c r="L41" s="23">
        <f>'Simpler template_UPDATED'!L43</f>
        <v>0</v>
      </c>
      <c r="M41" s="4"/>
      <c r="N41" s="5" t="s">
        <v>87</v>
      </c>
      <c r="O41" s="5"/>
      <c r="P41" s="5"/>
      <c r="Q41" s="5"/>
      <c r="R41" s="5"/>
      <c r="S41" s="5"/>
      <c r="T41" s="5"/>
      <c r="U41" s="5"/>
      <c r="V41" s="5"/>
      <c r="W41" s="5"/>
      <c r="X41" s="5"/>
      <c r="Y41" s="5"/>
      <c r="Z41" s="5"/>
      <c r="AA41" s="5"/>
      <c r="AB41" s="5"/>
      <c r="AC41" s="5"/>
      <c r="AD41" s="5"/>
      <c r="AE41" s="5"/>
    </row>
    <row r="42" spans="1:31" ht="15.75" customHeight="1">
      <c r="A42" s="178"/>
      <c r="B42" s="37" t="s">
        <v>51</v>
      </c>
      <c r="C42" s="35"/>
      <c r="D42" s="23">
        <f>'Simpler template_UPDATED'!D44</f>
        <v>0</v>
      </c>
      <c r="E42" s="23">
        <f>'Simpler template_UPDATED'!E44</f>
        <v>0</v>
      </c>
      <c r="F42" s="23">
        <f>'Simpler template_UPDATED'!F44</f>
        <v>0</v>
      </c>
      <c r="G42" s="23">
        <f>'Simpler template_UPDATED'!G44</f>
        <v>0</v>
      </c>
      <c r="H42" s="23">
        <f>'Simpler template_UPDATED'!H44</f>
        <v>0</v>
      </c>
      <c r="I42" s="23">
        <f>'Simpler template_UPDATED'!I44</f>
        <v>134.04</v>
      </c>
      <c r="J42" s="23">
        <f>'Simpler template_UPDATED'!J44</f>
        <v>264.31</v>
      </c>
      <c r="K42" s="23">
        <f>'Simpler template_UPDATED'!K44</f>
        <v>390.89</v>
      </c>
      <c r="L42" s="23">
        <f>'Simpler template_UPDATED'!L44</f>
        <v>390.89</v>
      </c>
      <c r="M42" s="4"/>
      <c r="N42" s="5" t="s">
        <v>87</v>
      </c>
      <c r="O42" s="5"/>
      <c r="P42" s="5"/>
      <c r="Q42" s="5"/>
      <c r="R42" s="5"/>
      <c r="S42" s="5"/>
      <c r="T42" s="5"/>
      <c r="U42" s="5"/>
      <c r="V42" s="5"/>
      <c r="W42" s="5"/>
      <c r="X42" s="5"/>
      <c r="Y42" s="5"/>
      <c r="Z42" s="5"/>
      <c r="AA42" s="5"/>
      <c r="AB42" s="5"/>
      <c r="AC42" s="5"/>
      <c r="AD42" s="5"/>
      <c r="AE42" s="5"/>
    </row>
    <row r="43" spans="1:31" ht="15.75" customHeight="1">
      <c r="A43" s="178"/>
      <c r="B43" s="37" t="s">
        <v>256</v>
      </c>
      <c r="C43" s="35"/>
      <c r="D43" s="23">
        <f>'Simpler template_UPDATED'!D45</f>
        <v>0</v>
      </c>
      <c r="E43" s="23">
        <f>'Simpler template_UPDATED'!E45</f>
        <v>0</v>
      </c>
      <c r="F43" s="23">
        <f>'Simpler template_UPDATED'!F45</f>
        <v>0</v>
      </c>
      <c r="G43" s="23">
        <f>'Simpler template_UPDATED'!G45</f>
        <v>0</v>
      </c>
      <c r="H43" s="23">
        <f>'Simpler template_UPDATED'!H45</f>
        <v>0</v>
      </c>
      <c r="I43" s="23">
        <f>'Simpler template_UPDATED'!I45</f>
        <v>0</v>
      </c>
      <c r="J43" s="23">
        <f>'Simpler template_UPDATED'!J45</f>
        <v>0</v>
      </c>
      <c r="K43" s="23">
        <f>'Simpler template_UPDATED'!K45</f>
        <v>0</v>
      </c>
      <c r="L43" s="23">
        <f>'Simpler template_UPDATED'!L45</f>
        <v>0</v>
      </c>
      <c r="M43" s="4"/>
      <c r="N43" s="5" t="s">
        <v>87</v>
      </c>
      <c r="O43" s="5"/>
      <c r="P43" s="5"/>
      <c r="Q43" s="5"/>
      <c r="R43" s="5"/>
      <c r="S43" s="5"/>
      <c r="T43" s="5"/>
      <c r="U43" s="5"/>
      <c r="V43" s="5"/>
      <c r="W43" s="5"/>
      <c r="X43" s="5"/>
      <c r="Y43" s="5"/>
      <c r="Z43" s="5"/>
      <c r="AA43" s="5"/>
      <c r="AB43" s="5"/>
      <c r="AC43" s="5"/>
      <c r="AD43" s="5"/>
      <c r="AE43" s="5"/>
    </row>
    <row r="44" spans="1:31" ht="15.75" customHeight="1">
      <c r="A44" s="178"/>
      <c r="B44" s="37" t="s">
        <v>257</v>
      </c>
      <c r="C44" s="35"/>
      <c r="D44" s="23">
        <f>'Simpler template_UPDATED'!D46</f>
        <v>0</v>
      </c>
      <c r="E44" s="23">
        <f>'Simpler template_UPDATED'!E46</f>
        <v>0</v>
      </c>
      <c r="F44" s="23">
        <f>'Simpler template_UPDATED'!F46</f>
        <v>0</v>
      </c>
      <c r="G44" s="23">
        <f>'Simpler template_UPDATED'!G46</f>
        <v>0</v>
      </c>
      <c r="H44" s="23">
        <f>'Simpler template_UPDATED'!H46</f>
        <v>0</v>
      </c>
      <c r="I44" s="23">
        <f>'Simpler template_UPDATED'!I46</f>
        <v>0</v>
      </c>
      <c r="J44" s="23">
        <f>'Simpler template_UPDATED'!J46</f>
        <v>0</v>
      </c>
      <c r="K44" s="23">
        <f>'Simpler template_UPDATED'!K46</f>
        <v>0</v>
      </c>
      <c r="L44" s="23">
        <f>'Simpler template_UPDATED'!L46</f>
        <v>0</v>
      </c>
      <c r="M44" s="4"/>
      <c r="N44" s="5" t="s">
        <v>87</v>
      </c>
      <c r="O44" s="5"/>
      <c r="P44" s="5"/>
      <c r="Q44" s="5"/>
      <c r="R44" s="5"/>
      <c r="S44" s="5"/>
      <c r="T44" s="5"/>
      <c r="U44" s="5"/>
      <c r="V44" s="5"/>
      <c r="W44" s="5"/>
      <c r="X44" s="5"/>
      <c r="Y44" s="5"/>
      <c r="Z44" s="5"/>
      <c r="AA44" s="5"/>
      <c r="AB44" s="5"/>
      <c r="AC44" s="5"/>
      <c r="AD44" s="5"/>
      <c r="AE44" s="5"/>
    </row>
    <row r="45" spans="1:31" ht="15.75" customHeight="1">
      <c r="A45" s="178"/>
      <c r="B45" s="79" t="s">
        <v>258</v>
      </c>
      <c r="C45" s="45"/>
      <c r="D45" s="23">
        <f>'Simpler template_UPDATED'!D47</f>
        <v>0</v>
      </c>
      <c r="E45" s="23">
        <f>'Simpler template_UPDATED'!E47</f>
        <v>0</v>
      </c>
      <c r="F45" s="23">
        <f>'Simpler template_UPDATED'!F47</f>
        <v>0</v>
      </c>
      <c r="G45" s="23">
        <f>'Simpler template_UPDATED'!G47</f>
        <v>0</v>
      </c>
      <c r="H45" s="23">
        <f>'Simpler template_UPDATED'!H47</f>
        <v>0</v>
      </c>
      <c r="I45" s="23">
        <f>'Simpler template_UPDATED'!I47</f>
        <v>0</v>
      </c>
      <c r="J45" s="23">
        <f>'Simpler template_UPDATED'!J47</f>
        <v>0</v>
      </c>
      <c r="K45" s="23">
        <f>'Simpler template_UPDATED'!K47</f>
        <v>0</v>
      </c>
      <c r="L45" s="23">
        <f>'Simpler template_UPDATED'!L47</f>
        <v>0</v>
      </c>
      <c r="M45" s="4"/>
      <c r="N45" s="5" t="s">
        <v>87</v>
      </c>
      <c r="O45" s="5"/>
      <c r="P45" s="5"/>
      <c r="Q45" s="5"/>
      <c r="R45" s="5"/>
      <c r="S45" s="5"/>
      <c r="T45" s="5"/>
      <c r="U45" s="5"/>
      <c r="V45" s="5"/>
      <c r="W45" s="5"/>
      <c r="X45" s="5"/>
      <c r="Y45" s="5"/>
      <c r="Z45" s="5"/>
      <c r="AA45" s="5"/>
      <c r="AB45" s="5"/>
      <c r="AC45" s="5"/>
      <c r="AD45" s="5"/>
      <c r="AE45" s="5"/>
    </row>
    <row r="46" spans="1:31" ht="15.75" customHeight="1">
      <c r="A46" s="178"/>
      <c r="B46" s="174" t="s">
        <v>88</v>
      </c>
      <c r="C46" s="175"/>
      <c r="D46" s="12" t="s">
        <v>5</v>
      </c>
      <c r="E46" s="12">
        <v>2017</v>
      </c>
      <c r="F46" s="12">
        <v>2018</v>
      </c>
      <c r="G46" s="12" t="s">
        <v>251</v>
      </c>
      <c r="H46" s="12">
        <v>2020</v>
      </c>
      <c r="I46" s="12" t="s">
        <v>259</v>
      </c>
      <c r="J46" s="12">
        <v>2022</v>
      </c>
      <c r="K46" s="12" t="s">
        <v>252</v>
      </c>
      <c r="L46" s="14" t="s">
        <v>55</v>
      </c>
      <c r="M46" s="4"/>
      <c r="N46" s="5"/>
      <c r="O46" s="5"/>
      <c r="P46" s="5"/>
      <c r="Q46" s="5"/>
      <c r="R46" s="5"/>
      <c r="S46" s="5"/>
      <c r="T46" s="5"/>
      <c r="U46" s="5"/>
      <c r="V46" s="5"/>
      <c r="W46" s="5"/>
      <c r="X46" s="5"/>
      <c r="Y46" s="5"/>
      <c r="Z46" s="5"/>
      <c r="AA46" s="5"/>
      <c r="AB46" s="5"/>
      <c r="AC46" s="5"/>
      <c r="AD46" s="5"/>
      <c r="AE46" s="5"/>
    </row>
    <row r="47" spans="1:31" ht="15.75" customHeight="1">
      <c r="A47" s="178"/>
      <c r="B47" s="181" t="s">
        <v>89</v>
      </c>
      <c r="C47" s="19" t="s">
        <v>18</v>
      </c>
      <c r="D47" s="23">
        <f>'Simpler template_UPDATED'!D49</f>
        <v>0</v>
      </c>
      <c r="E47" s="31">
        <f>'Simpler template_UPDATED'!E49</f>
        <v>65340</v>
      </c>
      <c r="F47" s="31">
        <f>'Simpler template_UPDATED'!F49</f>
        <v>147361</v>
      </c>
      <c r="G47" s="31">
        <f>'Simpler template_UPDATED'!G49</f>
        <v>268088</v>
      </c>
      <c r="H47" s="31">
        <f>'Simpler template_UPDATED'!H49</f>
        <v>386398</v>
      </c>
      <c r="I47" s="31">
        <f>'Simpler template_UPDATED'!I49</f>
        <v>556503</v>
      </c>
      <c r="J47" s="31">
        <f>'Simpler template_UPDATED'!J49</f>
        <v>811598</v>
      </c>
      <c r="K47" s="31">
        <f>'Simpler template_UPDATED'!K49</f>
        <v>1061901</v>
      </c>
      <c r="L47" s="31">
        <f>'Simpler template_UPDATED'!L49</f>
        <v>1061901</v>
      </c>
      <c r="M47" s="4"/>
      <c r="N47" s="5"/>
      <c r="O47" s="5"/>
      <c r="P47" s="5"/>
      <c r="Q47" s="5"/>
      <c r="R47" s="5"/>
      <c r="S47" s="5"/>
      <c r="T47" s="5"/>
      <c r="U47" s="5"/>
      <c r="V47" s="5"/>
      <c r="W47" s="5"/>
      <c r="X47" s="5"/>
      <c r="Y47" s="5"/>
      <c r="Z47" s="5"/>
      <c r="AA47" s="5"/>
      <c r="AB47" s="5"/>
      <c r="AC47" s="5"/>
      <c r="AD47" s="5"/>
      <c r="AE47" s="5"/>
    </row>
    <row r="48" spans="1:31" ht="15.75" customHeight="1">
      <c r="A48" s="178"/>
      <c r="B48" s="169"/>
      <c r="C48" s="19" t="s">
        <v>28</v>
      </c>
      <c r="D48" s="34">
        <f>'Simpler template_UPDATED'!D50</f>
        <v>0</v>
      </c>
      <c r="E48" s="23" t="str">
        <f>'Simpler template_UPDATED'!E50</f>
        <v>We can only estimate 65,340 at present.</v>
      </c>
      <c r="F48" s="23" t="str">
        <f>'Simpler template_UPDATED'!F50</f>
        <v>Estimate still at 147,361 updating figures following final site selection and regional/national figures validated</v>
      </c>
      <c r="G48" s="23">
        <f>'Simpler template_UPDATED'!G50</f>
        <v>0</v>
      </c>
      <c r="H48" s="23">
        <f>'Simpler template_UPDATED'!H50</f>
        <v>0</v>
      </c>
      <c r="I48" s="23">
        <f>'Simpler template_UPDATED'!I50</f>
        <v>0</v>
      </c>
      <c r="J48" s="23">
        <f>'Simpler template_UPDATED'!J50</f>
        <v>0</v>
      </c>
      <c r="K48" s="23">
        <f>'Simpler template_UPDATED'!K50</f>
        <v>0</v>
      </c>
      <c r="L48" s="23">
        <f>'Simpler template_UPDATED'!L50</f>
        <v>0</v>
      </c>
      <c r="M48" s="4"/>
      <c r="N48" s="5"/>
      <c r="O48" s="5"/>
      <c r="P48" s="5"/>
      <c r="Q48" s="5"/>
      <c r="R48" s="5"/>
      <c r="S48" s="5"/>
      <c r="T48" s="5"/>
      <c r="U48" s="5"/>
      <c r="V48" s="5"/>
      <c r="W48" s="5"/>
      <c r="X48" s="5"/>
      <c r="Y48" s="5"/>
      <c r="Z48" s="5"/>
      <c r="AA48" s="5"/>
      <c r="AB48" s="5"/>
      <c r="AC48" s="5"/>
      <c r="AD48" s="5"/>
      <c r="AE48" s="5"/>
    </row>
    <row r="49" spans="1:31" ht="15.75" customHeight="1">
      <c r="A49" s="178"/>
      <c r="B49" s="169"/>
      <c r="C49" s="23"/>
      <c r="D49" s="182" t="s">
        <v>32</v>
      </c>
      <c r="E49" s="183"/>
      <c r="F49" s="183"/>
      <c r="G49" s="183"/>
      <c r="H49" s="183"/>
      <c r="I49" s="183"/>
      <c r="J49" s="183"/>
      <c r="K49" s="183"/>
      <c r="L49" s="184"/>
      <c r="M49" s="4"/>
      <c r="N49" s="5"/>
      <c r="O49" s="5"/>
      <c r="P49" s="5"/>
      <c r="Q49" s="5"/>
      <c r="R49" s="5"/>
      <c r="S49" s="5"/>
      <c r="T49" s="5"/>
      <c r="U49" s="5"/>
      <c r="V49" s="5"/>
      <c r="W49" s="5"/>
      <c r="X49" s="5"/>
      <c r="Y49" s="5"/>
      <c r="Z49" s="5"/>
      <c r="AA49" s="5"/>
      <c r="AB49" s="5"/>
      <c r="AC49" s="5"/>
      <c r="AD49" s="5"/>
      <c r="AE49" s="5"/>
    </row>
    <row r="50" spans="1:31" ht="15.75" customHeight="1">
      <c r="A50" s="178"/>
      <c r="B50" s="170"/>
      <c r="C50" s="23"/>
      <c r="D50" s="187" t="s">
        <v>93</v>
      </c>
      <c r="E50" s="183"/>
      <c r="F50" s="183"/>
      <c r="G50" s="183"/>
      <c r="H50" s="183"/>
      <c r="I50" s="183"/>
      <c r="J50" s="183"/>
      <c r="K50" s="183"/>
      <c r="L50" s="184"/>
      <c r="M50" s="4"/>
      <c r="N50" s="5"/>
      <c r="O50" s="5"/>
      <c r="P50" s="5"/>
      <c r="Q50" s="5"/>
      <c r="R50" s="5"/>
      <c r="S50" s="5"/>
      <c r="T50" s="5"/>
      <c r="U50" s="5"/>
      <c r="V50" s="5"/>
      <c r="W50" s="5"/>
      <c r="X50" s="5"/>
      <c r="Y50" s="5"/>
      <c r="Z50" s="5"/>
      <c r="AA50" s="5"/>
      <c r="AB50" s="5"/>
      <c r="AC50" s="5"/>
      <c r="AD50" s="5"/>
      <c r="AE50" s="5"/>
    </row>
    <row r="51" spans="1:31" ht="15.75" customHeight="1">
      <c r="A51" s="178"/>
      <c r="B51" s="37" t="s">
        <v>49</v>
      </c>
      <c r="C51" s="51"/>
      <c r="D51" s="52">
        <f>'Simpler template_UPDATED'!D53</f>
        <v>0</v>
      </c>
      <c r="E51" s="53">
        <f>'Simpler template_UPDATED'!E53</f>
        <v>14452</v>
      </c>
      <c r="F51" s="53">
        <f>'Simpler template_UPDATED'!F53</f>
        <v>46985</v>
      </c>
      <c r="G51" s="53">
        <f>'Simpler template_UPDATED'!G53</f>
        <v>79274</v>
      </c>
      <c r="H51" s="53">
        <f>'Simpler template_UPDATED'!H53</f>
        <v>111558</v>
      </c>
      <c r="I51" s="53">
        <f>'Simpler template_UPDATED'!I53</f>
        <v>144074</v>
      </c>
      <c r="J51" s="53">
        <f>'Simpler template_UPDATED'!J53</f>
        <v>177296</v>
      </c>
      <c r="K51" s="53">
        <f>'Simpler template_UPDATED'!K53</f>
        <v>210286</v>
      </c>
      <c r="L51" s="53">
        <f>'Simpler template_UPDATED'!L53</f>
        <v>210286</v>
      </c>
      <c r="M51" s="164"/>
      <c r="N51" s="5"/>
      <c r="O51" s="5"/>
      <c r="P51" s="5"/>
      <c r="Q51" s="5"/>
      <c r="R51" s="5"/>
      <c r="S51" s="5"/>
      <c r="T51" s="5"/>
      <c r="U51" s="5"/>
      <c r="V51" s="5"/>
      <c r="W51" s="5"/>
      <c r="X51" s="5"/>
      <c r="Y51" s="5"/>
      <c r="Z51" s="5"/>
      <c r="AA51" s="5"/>
      <c r="AB51" s="5"/>
      <c r="AC51" s="5"/>
      <c r="AD51" s="5"/>
      <c r="AE51" s="5"/>
    </row>
    <row r="52" spans="1:31" ht="15.75" customHeight="1">
      <c r="A52" s="178"/>
      <c r="B52" s="37" t="s">
        <v>50</v>
      </c>
      <c r="C52" s="51"/>
      <c r="D52" s="52">
        <f>'Simpler template_UPDATED'!D54</f>
        <v>0</v>
      </c>
      <c r="E52" s="52">
        <f>'Simpler template_UPDATED'!E54</f>
        <v>0</v>
      </c>
      <c r="F52" s="52">
        <f>'Simpler template_UPDATED'!F54</f>
        <v>0</v>
      </c>
      <c r="G52" s="52">
        <f>'Simpler template_UPDATED'!G54</f>
        <v>0</v>
      </c>
      <c r="H52" s="52">
        <f>'Simpler template_UPDATED'!H54</f>
        <v>0</v>
      </c>
      <c r="I52" s="52">
        <f>'Simpler template_UPDATED'!I54</f>
        <v>0</v>
      </c>
      <c r="J52" s="52">
        <f>'Simpler template_UPDATED'!J54</f>
        <v>0</v>
      </c>
      <c r="K52" s="52">
        <f>'Simpler template_UPDATED'!K54</f>
        <v>0</v>
      </c>
      <c r="L52" s="52">
        <f>'Simpler template_UPDATED'!L54</f>
        <v>0</v>
      </c>
      <c r="M52" s="164"/>
      <c r="N52" s="5"/>
      <c r="O52" s="5"/>
      <c r="P52" s="5"/>
      <c r="Q52" s="5"/>
      <c r="R52" s="5"/>
      <c r="S52" s="5"/>
      <c r="T52" s="5"/>
      <c r="U52" s="5"/>
      <c r="V52" s="5"/>
      <c r="W52" s="5"/>
      <c r="X52" s="5"/>
      <c r="Y52" s="5"/>
      <c r="Z52" s="5"/>
      <c r="AA52" s="5"/>
      <c r="AB52" s="5"/>
      <c r="AC52" s="5"/>
      <c r="AD52" s="5"/>
      <c r="AE52" s="5"/>
    </row>
    <row r="53" spans="1:31" ht="15.75" customHeight="1">
      <c r="A53" s="178"/>
      <c r="B53" s="37" t="s">
        <v>51</v>
      </c>
      <c r="C53" s="51"/>
      <c r="D53" s="52">
        <f>'Simpler template_UPDATED'!D55</f>
        <v>0</v>
      </c>
      <c r="E53" s="53">
        <f>'Simpler template_UPDATED'!E55</f>
        <v>50888</v>
      </c>
      <c r="F53" s="53">
        <f>'Simpler template_UPDATED'!F55</f>
        <v>100376</v>
      </c>
      <c r="G53" s="53">
        <f>'Simpler template_UPDATED'!G55</f>
        <v>150896</v>
      </c>
      <c r="H53" s="53">
        <f>'Simpler template_UPDATED'!H55</f>
        <v>200078</v>
      </c>
      <c r="I53" s="53">
        <f>'Simpler template_UPDATED'!I55</f>
        <v>247951</v>
      </c>
      <c r="J53" s="53">
        <f>'Simpler template_UPDATED'!J55</f>
        <v>294544</v>
      </c>
      <c r="K53" s="53">
        <f>'Simpler template_UPDATED'!K55</f>
        <v>339886</v>
      </c>
      <c r="L53" s="53">
        <f>'Simpler template_UPDATED'!L55</f>
        <v>339886</v>
      </c>
      <c r="M53" s="164"/>
      <c r="N53" s="5"/>
      <c r="O53" s="5"/>
      <c r="P53" s="5"/>
      <c r="Q53" s="5"/>
      <c r="R53" s="5"/>
      <c r="S53" s="5"/>
      <c r="T53" s="5"/>
      <c r="U53" s="5"/>
      <c r="V53" s="5"/>
      <c r="W53" s="5"/>
      <c r="X53" s="5"/>
      <c r="Y53" s="5"/>
      <c r="Z53" s="5"/>
      <c r="AA53" s="5"/>
      <c r="AB53" s="5"/>
      <c r="AC53" s="5"/>
      <c r="AD53" s="5"/>
      <c r="AE53" s="5"/>
    </row>
    <row r="54" spans="1:31" ht="15.75" customHeight="1">
      <c r="A54" s="178"/>
      <c r="B54" s="37" t="s">
        <v>256</v>
      </c>
      <c r="C54" s="51"/>
      <c r="D54" s="52">
        <f>'Simpler template_UPDATED'!D56</f>
        <v>0</v>
      </c>
      <c r="E54" s="52">
        <f>'Simpler template_UPDATED'!E56</f>
        <v>0</v>
      </c>
      <c r="F54" s="52">
        <f>'Simpler template_UPDATED'!F56</f>
        <v>0</v>
      </c>
      <c r="G54" s="53">
        <f>'Simpler template_UPDATED'!G56</f>
        <v>30334</v>
      </c>
      <c r="H54" s="53">
        <f>'Simpler template_UPDATED'!H56</f>
        <v>59810</v>
      </c>
      <c r="I54" s="53">
        <f>'Simpler template_UPDATED'!I56</f>
        <v>133380</v>
      </c>
      <c r="J54" s="53">
        <f>'Simpler template_UPDATED'!J56</f>
        <v>235464</v>
      </c>
      <c r="K54" s="53">
        <f>'Simpler template_UPDATED'!K56</f>
        <v>336272</v>
      </c>
      <c r="L54" s="53">
        <f>'Simpler template_UPDATED'!L56</f>
        <v>336272</v>
      </c>
      <c r="M54" s="164"/>
      <c r="N54" s="5"/>
      <c r="O54" s="5"/>
      <c r="P54" s="5"/>
      <c r="Q54" s="5"/>
      <c r="R54" s="5"/>
      <c r="S54" s="5"/>
      <c r="T54" s="5"/>
      <c r="U54" s="5"/>
      <c r="V54" s="5"/>
      <c r="W54" s="5"/>
      <c r="X54" s="5"/>
      <c r="Y54" s="5"/>
      <c r="Z54" s="5"/>
      <c r="AA54" s="5"/>
      <c r="AB54" s="5"/>
      <c r="AC54" s="5"/>
      <c r="AD54" s="5"/>
      <c r="AE54" s="5"/>
    </row>
    <row r="55" spans="1:31" ht="15.75" customHeight="1">
      <c r="A55" s="178"/>
      <c r="B55" s="37" t="s">
        <v>257</v>
      </c>
      <c r="C55" s="51"/>
      <c r="D55" s="52">
        <f>'Simpler template_UPDATED'!D57</f>
        <v>0</v>
      </c>
      <c r="E55" s="52">
        <f>'Simpler template_UPDATED'!E57</f>
        <v>0</v>
      </c>
      <c r="F55" s="52">
        <f>'Simpler template_UPDATED'!F57</f>
        <v>0</v>
      </c>
      <c r="G55" s="53">
        <f>'Simpler template_UPDATED'!G57</f>
        <v>7584</v>
      </c>
      <c r="H55" s="53">
        <f>'Simpler template_UPDATED'!H57</f>
        <v>14952</v>
      </c>
      <c r="I55" s="53">
        <f>'Simpler template_UPDATED'!I57</f>
        <v>31098</v>
      </c>
      <c r="J55" s="53">
        <f>'Simpler template_UPDATED'!J57</f>
        <v>54373</v>
      </c>
      <c r="K55" s="53">
        <f>'Simpler template_UPDATED'!K57</f>
        <v>77328</v>
      </c>
      <c r="L55" s="53">
        <f>'Simpler template_UPDATED'!L57</f>
        <v>77328</v>
      </c>
      <c r="M55" s="164"/>
      <c r="N55" s="5"/>
      <c r="O55" s="5"/>
      <c r="P55" s="5"/>
      <c r="Q55" s="5"/>
      <c r="R55" s="5"/>
      <c r="S55" s="5"/>
      <c r="T55" s="5"/>
      <c r="U55" s="5"/>
      <c r="V55" s="5"/>
      <c r="W55" s="5"/>
      <c r="X55" s="5"/>
      <c r="Y55" s="5"/>
      <c r="Z55" s="5"/>
      <c r="AA55" s="5"/>
      <c r="AB55" s="5"/>
      <c r="AC55" s="5"/>
      <c r="AD55" s="5"/>
      <c r="AE55" s="5"/>
    </row>
    <row r="56" spans="1:31" ht="15.75" customHeight="1">
      <c r="A56" s="179"/>
      <c r="B56" s="79" t="s">
        <v>258</v>
      </c>
      <c r="C56" s="82"/>
      <c r="D56" s="52">
        <f>'Simpler template_UPDATED'!D58</f>
        <v>0</v>
      </c>
      <c r="E56" s="52">
        <f>'Simpler template_UPDATED'!E58</f>
        <v>0</v>
      </c>
      <c r="F56" s="52">
        <f>'Simpler template_UPDATED'!F58</f>
        <v>0</v>
      </c>
      <c r="G56" s="52">
        <f>'Simpler template_UPDATED'!G58</f>
        <v>0</v>
      </c>
      <c r="H56" s="52">
        <f>'Simpler template_UPDATED'!H58</f>
        <v>0</v>
      </c>
      <c r="I56" s="52">
        <f>'Simpler template_UPDATED'!I58</f>
        <v>0</v>
      </c>
      <c r="J56" s="53">
        <f>'Simpler template_UPDATED'!J58</f>
        <v>49921</v>
      </c>
      <c r="K56" s="53">
        <f>'Simpler template_UPDATED'!K58</f>
        <v>98129</v>
      </c>
      <c r="L56" s="53">
        <f>'Simpler template_UPDATED'!L58</f>
        <v>98129</v>
      </c>
      <c r="M56" s="164"/>
      <c r="N56" s="5"/>
      <c r="O56" s="5"/>
      <c r="P56" s="5"/>
      <c r="Q56" s="5"/>
      <c r="R56" s="5"/>
      <c r="S56" s="5"/>
      <c r="T56" s="5"/>
      <c r="U56" s="5"/>
      <c r="V56" s="5"/>
      <c r="W56" s="5"/>
      <c r="X56" s="5"/>
      <c r="Y56" s="5"/>
      <c r="Z56" s="5"/>
      <c r="AA56" s="5"/>
      <c r="AB56" s="5"/>
      <c r="AC56" s="5"/>
      <c r="AD56" s="5"/>
      <c r="AE56" s="5"/>
    </row>
    <row r="57" spans="1:31" ht="15.75" customHeight="1">
      <c r="A57" s="55"/>
      <c r="B57" s="164"/>
      <c r="C57" s="164"/>
      <c r="D57" s="164"/>
      <c r="E57" s="164"/>
      <c r="F57" s="164"/>
      <c r="G57" s="164"/>
      <c r="H57" s="164"/>
      <c r="I57" s="164"/>
      <c r="J57" s="164"/>
      <c r="K57" s="164"/>
      <c r="L57" s="164"/>
      <c r="M57" s="164"/>
      <c r="N57" s="5"/>
      <c r="O57" s="5"/>
      <c r="P57" s="5"/>
      <c r="Q57" s="5"/>
      <c r="R57" s="5"/>
      <c r="S57" s="5"/>
      <c r="T57" s="5"/>
      <c r="U57" s="5"/>
      <c r="V57" s="5"/>
      <c r="W57" s="5"/>
      <c r="X57" s="5"/>
      <c r="Y57" s="5"/>
      <c r="Z57" s="5"/>
      <c r="AA57" s="5"/>
      <c r="AB57" s="5"/>
      <c r="AC57" s="5"/>
      <c r="AD57" s="5"/>
      <c r="AE57" s="5"/>
    </row>
    <row r="58" spans="1:31" ht="15.75" customHeight="1">
      <c r="A58" s="10" t="s">
        <v>94</v>
      </c>
      <c r="B58" s="174" t="s">
        <v>95</v>
      </c>
      <c r="C58" s="175"/>
      <c r="D58" s="12" t="s">
        <v>5</v>
      </c>
      <c r="E58" s="12">
        <v>2017</v>
      </c>
      <c r="F58" s="12">
        <v>2018</v>
      </c>
      <c r="G58" s="12" t="s">
        <v>251</v>
      </c>
      <c r="H58" s="12">
        <v>2020</v>
      </c>
      <c r="I58" s="12" t="s">
        <v>259</v>
      </c>
      <c r="J58" s="12">
        <v>2022</v>
      </c>
      <c r="K58" s="12" t="s">
        <v>252</v>
      </c>
      <c r="L58" s="14" t="s">
        <v>55</v>
      </c>
      <c r="M58" s="56" t="s">
        <v>96</v>
      </c>
      <c r="N58" s="5"/>
      <c r="O58" s="5"/>
      <c r="P58" s="5"/>
      <c r="Q58" s="5"/>
      <c r="R58" s="5"/>
      <c r="S58" s="5"/>
      <c r="T58" s="5"/>
      <c r="U58" s="5"/>
      <c r="V58" s="5"/>
      <c r="W58" s="5"/>
      <c r="X58" s="5"/>
      <c r="Y58" s="5"/>
      <c r="Z58" s="5"/>
      <c r="AA58" s="5"/>
      <c r="AB58" s="5"/>
      <c r="AC58" s="5"/>
      <c r="AD58" s="5"/>
      <c r="AE58" s="5"/>
    </row>
    <row r="59" spans="1:31" ht="15.75" customHeight="1">
      <c r="A59" s="177" t="s">
        <v>97</v>
      </c>
      <c r="B59" s="181" t="s">
        <v>98</v>
      </c>
      <c r="C59" s="19" t="s">
        <v>18</v>
      </c>
      <c r="D59" s="23">
        <f>'Simpler template_UPDATED'!D61</f>
        <v>250</v>
      </c>
      <c r="E59" s="23">
        <f>'Simpler template_UPDATED'!E61</f>
        <v>5700</v>
      </c>
      <c r="F59" s="23">
        <f>'Simpler template_UPDATED'!F61</f>
        <v>5700</v>
      </c>
      <c r="G59" s="23">
        <f>'Simpler template_UPDATED'!G61</f>
        <v>8700</v>
      </c>
      <c r="H59" s="23">
        <f>'Simpler template_UPDATED'!H61</f>
        <v>8700</v>
      </c>
      <c r="I59" s="23">
        <f>'Simpler template_UPDATED'!I61</f>
        <v>39100</v>
      </c>
      <c r="J59" s="23">
        <f>'Simpler template_UPDATED'!J61</f>
        <v>39100</v>
      </c>
      <c r="K59" s="23">
        <f>'Simpler template_UPDATED'!K61</f>
        <v>89100</v>
      </c>
      <c r="L59" s="23">
        <f>'Simpler template_UPDATED'!L61</f>
        <v>89100</v>
      </c>
      <c r="M59" s="186" t="str">
        <f>'Simpler template_UPDATED'!M61</f>
        <v>Assumption: project would not have happened without Blue Ventures.</v>
      </c>
      <c r="N59" s="5"/>
      <c r="O59" s="5"/>
      <c r="P59" s="5"/>
      <c r="Q59" s="5"/>
      <c r="R59" s="5"/>
      <c r="S59" s="5"/>
      <c r="T59" s="5"/>
      <c r="U59" s="5"/>
      <c r="V59" s="5"/>
      <c r="W59" s="5"/>
      <c r="X59" s="5"/>
      <c r="Y59" s="5"/>
      <c r="Z59" s="5"/>
      <c r="AA59" s="5"/>
      <c r="AB59" s="5"/>
      <c r="AC59" s="5"/>
      <c r="AD59" s="5"/>
      <c r="AE59" s="5"/>
    </row>
    <row r="60" spans="1:31" ht="15.75" customHeight="1">
      <c r="A60" s="178"/>
      <c r="B60" s="169"/>
      <c r="C60" s="19" t="s">
        <v>28</v>
      </c>
      <c r="D60" s="23">
        <f>'Simpler template_UPDATED'!D62</f>
        <v>0</v>
      </c>
      <c r="E60" s="23" t="str">
        <f>'Simpler template_UPDATED'!E62</f>
        <v>5700 ha are now protected. 4600 of which are under draft management plans and 1100 of which are secured under Marine Protected Area control.</v>
      </c>
      <c r="F60" s="23" t="str">
        <f>'Simpler template_UPDATED'!F62</f>
        <v>6229 ha are now protected. 5199 of which are under ratified management plans and 1100 of which are secured under Marine Protected Area control.</v>
      </c>
      <c r="G60" s="23">
        <f>'Simpler template_UPDATED'!G62</f>
        <v>0</v>
      </c>
      <c r="H60" s="23">
        <f>'Simpler template_UPDATED'!H62</f>
        <v>0</v>
      </c>
      <c r="I60" s="23">
        <f>'Simpler template_UPDATED'!I62</f>
        <v>0</v>
      </c>
      <c r="J60" s="23">
        <f>'Simpler template_UPDATED'!J62</f>
        <v>0</v>
      </c>
      <c r="K60" s="23">
        <f>'Simpler template_UPDATED'!K62</f>
        <v>0</v>
      </c>
      <c r="L60" s="23">
        <f>'Simpler template_UPDATED'!L62</f>
        <v>0</v>
      </c>
      <c r="M60" s="178"/>
      <c r="N60" s="5"/>
      <c r="O60" s="5"/>
      <c r="P60" s="5"/>
      <c r="Q60" s="5"/>
      <c r="R60" s="5"/>
      <c r="S60" s="5"/>
      <c r="T60" s="5"/>
      <c r="U60" s="5"/>
      <c r="V60" s="5"/>
      <c r="W60" s="5"/>
      <c r="X60" s="5"/>
      <c r="Y60" s="5"/>
      <c r="Z60" s="5"/>
      <c r="AA60" s="5"/>
      <c r="AB60" s="5"/>
      <c r="AC60" s="5"/>
      <c r="AD60" s="5"/>
      <c r="AE60" s="5"/>
    </row>
    <row r="61" spans="1:31" ht="15.75" customHeight="1">
      <c r="A61" s="178"/>
      <c r="B61" s="169"/>
      <c r="C61" s="23"/>
      <c r="D61" s="182" t="s">
        <v>32</v>
      </c>
      <c r="E61" s="183"/>
      <c r="F61" s="183"/>
      <c r="G61" s="183"/>
      <c r="H61" s="183"/>
      <c r="I61" s="183"/>
      <c r="J61" s="183"/>
      <c r="K61" s="183"/>
      <c r="L61" s="184"/>
      <c r="M61" s="178"/>
      <c r="N61" s="5"/>
      <c r="O61" s="5"/>
      <c r="P61" s="5"/>
      <c r="Q61" s="5"/>
      <c r="R61" s="5"/>
      <c r="S61" s="5"/>
      <c r="T61" s="5"/>
      <c r="U61" s="5"/>
      <c r="V61" s="5"/>
      <c r="W61" s="5"/>
      <c r="X61" s="5"/>
      <c r="Y61" s="5"/>
      <c r="Z61" s="5"/>
      <c r="AA61" s="5"/>
      <c r="AB61" s="5"/>
      <c r="AC61" s="5"/>
      <c r="AD61" s="5"/>
      <c r="AE61" s="5"/>
    </row>
    <row r="62" spans="1:31" ht="15.75" customHeight="1">
      <c r="A62" s="178"/>
      <c r="B62" s="170"/>
      <c r="C62" s="23"/>
      <c r="D62" s="187" t="s">
        <v>102</v>
      </c>
      <c r="E62" s="183"/>
      <c r="F62" s="183"/>
      <c r="G62" s="183"/>
      <c r="H62" s="183"/>
      <c r="I62" s="183"/>
      <c r="J62" s="183"/>
      <c r="K62" s="183"/>
      <c r="L62" s="184"/>
      <c r="M62" s="178"/>
      <c r="N62" s="5"/>
      <c r="O62" s="5"/>
      <c r="P62" s="5"/>
      <c r="Q62" s="5"/>
      <c r="R62" s="5"/>
      <c r="S62" s="5"/>
      <c r="T62" s="5"/>
      <c r="U62" s="5"/>
      <c r="V62" s="5"/>
      <c r="W62" s="5"/>
      <c r="X62" s="5"/>
      <c r="Y62" s="5"/>
      <c r="Z62" s="5"/>
      <c r="AA62" s="5"/>
      <c r="AB62" s="5"/>
      <c r="AC62" s="5"/>
      <c r="AD62" s="5"/>
      <c r="AE62" s="5"/>
    </row>
    <row r="63" spans="1:31" ht="15.75" customHeight="1">
      <c r="A63" s="178"/>
      <c r="B63" s="62" t="s">
        <v>49</v>
      </c>
      <c r="C63" s="58"/>
      <c r="D63" s="59">
        <f>'Simpler template_UPDATED'!D65</f>
        <v>0</v>
      </c>
      <c r="E63" s="59" t="str">
        <f>'Simpler template_UPDATED'!E65</f>
        <v>4600 ha secured under draft management plans</v>
      </c>
      <c r="F63" s="59" t="str">
        <f>'Simpler template_UPDATED'!F65</f>
        <v>5199 secured under management plans signed by the regional forestry services</v>
      </c>
      <c r="G63" s="59">
        <f>'Simpler template_UPDATED'!G65</f>
        <v>4600</v>
      </c>
      <c r="H63" s="59">
        <f>'Simpler template_UPDATED'!H65</f>
        <v>4600</v>
      </c>
      <c r="I63" s="59">
        <f>'Simpler template_UPDATED'!I65</f>
        <v>6000</v>
      </c>
      <c r="J63" s="59">
        <f>'Simpler template_UPDATED'!J65</f>
        <v>6000</v>
      </c>
      <c r="K63" s="59">
        <f>'Simpler template_UPDATED'!K65</f>
        <v>6000</v>
      </c>
      <c r="L63" s="59">
        <f>'Simpler template_UPDATED'!L65</f>
        <v>6000</v>
      </c>
      <c r="M63" s="178"/>
      <c r="N63" s="5" t="s">
        <v>105</v>
      </c>
      <c r="O63" s="5"/>
      <c r="P63" s="5"/>
      <c r="Q63" s="5"/>
      <c r="R63" s="5"/>
      <c r="S63" s="5"/>
      <c r="T63" s="5"/>
      <c r="U63" s="5"/>
      <c r="V63" s="5"/>
      <c r="W63" s="5"/>
      <c r="X63" s="5"/>
      <c r="Y63" s="5"/>
      <c r="Z63" s="5"/>
      <c r="AA63" s="5"/>
      <c r="AB63" s="5"/>
      <c r="AC63" s="5"/>
      <c r="AD63" s="4"/>
      <c r="AE63" s="5"/>
    </row>
    <row r="64" spans="1:31" ht="15.75" customHeight="1">
      <c r="A64" s="178"/>
      <c r="B64" s="62" t="s">
        <v>50</v>
      </c>
      <c r="C64" s="58"/>
      <c r="D64" s="59">
        <f>'Simpler template_UPDATED'!D66</f>
        <v>250</v>
      </c>
      <c r="E64" s="59" t="str">
        <f>'Simpler template_UPDATED'!E66</f>
        <v>1100 ha secured under MPA protection</v>
      </c>
      <c r="F64" s="59" t="str">
        <f>'Simpler template_UPDATED'!F66</f>
        <v>1100 secured under both MPA protection and forestry management legislation</v>
      </c>
      <c r="G64" s="59">
        <f>'Simpler template_UPDATED'!G66</f>
        <v>1100</v>
      </c>
      <c r="H64" s="59">
        <f>'Simpler template_UPDATED'!H66</f>
        <v>1100</v>
      </c>
      <c r="I64" s="59">
        <f>'Simpler template_UPDATED'!I66</f>
        <v>1100</v>
      </c>
      <c r="J64" s="59">
        <f>'Simpler template_UPDATED'!J66</f>
        <v>1100</v>
      </c>
      <c r="K64" s="59">
        <f>'Simpler template_UPDATED'!K66</f>
        <v>1100</v>
      </c>
      <c r="L64" s="59">
        <f>'Simpler template_UPDATED'!L66</f>
        <v>1100</v>
      </c>
      <c r="M64" s="178"/>
      <c r="N64" s="5" t="s">
        <v>105</v>
      </c>
      <c r="O64" s="5"/>
      <c r="P64" s="5"/>
      <c r="Q64" s="5"/>
      <c r="R64" s="5"/>
      <c r="S64" s="5"/>
      <c r="T64" s="5"/>
      <c r="U64" s="5"/>
      <c r="V64" s="5"/>
      <c r="W64" s="5"/>
      <c r="X64" s="5"/>
      <c r="Y64" s="5"/>
      <c r="Z64" s="5"/>
      <c r="AA64" s="5"/>
      <c r="AB64" s="5"/>
      <c r="AC64" s="5"/>
      <c r="AD64" s="4"/>
      <c r="AE64" s="5"/>
    </row>
    <row r="65" spans="1:31" ht="39" customHeight="1">
      <c r="A65" s="178"/>
      <c r="B65" s="62" t="s">
        <v>51</v>
      </c>
      <c r="C65" s="58"/>
      <c r="D65" s="59">
        <f>'Simpler template_UPDATED'!D67</f>
        <v>0</v>
      </c>
      <c r="E65" s="59" t="str">
        <f>'Simpler template_UPDATED'!E67</f>
        <v>Protection/sustainable management options assessed for Site 3</v>
      </c>
      <c r="F65" s="59" t="str">
        <f>'Simpler template_UPDATED'!F67</f>
        <v>Protection/sustainable management options assessed for Site 3</v>
      </c>
      <c r="G65" s="59">
        <f>'Simpler template_UPDATED'!G67</f>
        <v>3000</v>
      </c>
      <c r="H65" s="59">
        <f>'Simpler template_UPDATED'!H67</f>
        <v>3000</v>
      </c>
      <c r="I65" s="59">
        <f>'Simpler template_UPDATED'!I67</f>
        <v>12000</v>
      </c>
      <c r="J65" s="59">
        <f>'Simpler template_UPDATED'!J67</f>
        <v>12000</v>
      </c>
      <c r="K65" s="59">
        <f>'Simpler template_UPDATED'!K67</f>
        <v>12000</v>
      </c>
      <c r="L65" s="59">
        <f>'Simpler template_UPDATED'!L67</f>
        <v>12000</v>
      </c>
      <c r="M65" s="178"/>
      <c r="N65" s="5" t="s">
        <v>105</v>
      </c>
      <c r="O65" s="5"/>
      <c r="P65" s="5"/>
      <c r="Q65" s="5"/>
      <c r="R65" s="5"/>
      <c r="S65" s="5"/>
      <c r="T65" s="5"/>
      <c r="U65" s="5"/>
      <c r="V65" s="5"/>
      <c r="W65" s="5"/>
      <c r="X65" s="5"/>
      <c r="Y65" s="5"/>
      <c r="Z65" s="5"/>
      <c r="AA65" s="5"/>
      <c r="AB65" s="5"/>
      <c r="AC65" s="5"/>
      <c r="AD65" s="4"/>
      <c r="AE65" s="5"/>
    </row>
    <row r="66" spans="1:31" ht="15.75" customHeight="1">
      <c r="A66" s="178"/>
      <c r="B66" s="62" t="s">
        <v>256</v>
      </c>
      <c r="C66" s="58"/>
      <c r="D66" s="59">
        <f>'Simpler template_UPDATED'!D68</f>
        <v>0</v>
      </c>
      <c r="E66" s="59" t="str">
        <f>'Simpler template_UPDATED'!E68</f>
        <v>Current management/protection status assessed for potential Site 4</v>
      </c>
      <c r="F66" s="59" t="str">
        <f>'Simpler template_UPDATED'!F68</f>
        <v>Current management/protection status assessed for Site 4</v>
      </c>
      <c r="G66" s="59">
        <f>'Simpler template_UPDATED'!G68</f>
        <v>0</v>
      </c>
      <c r="H66" s="59">
        <f>'Simpler template_UPDATED'!H68</f>
        <v>0</v>
      </c>
      <c r="I66" s="59">
        <f>'Simpler template_UPDATED'!I68</f>
        <v>10000</v>
      </c>
      <c r="J66" s="59">
        <f>'Simpler template_UPDATED'!J68</f>
        <v>10000</v>
      </c>
      <c r="K66" s="59">
        <f>'Simpler template_UPDATED'!K68</f>
        <v>40000</v>
      </c>
      <c r="L66" s="59">
        <f>'Simpler template_UPDATED'!L68</f>
        <v>40000</v>
      </c>
      <c r="M66" s="178"/>
      <c r="N66" s="5" t="s">
        <v>105</v>
      </c>
      <c r="O66" s="5"/>
      <c r="P66" s="5"/>
      <c r="Q66" s="5"/>
      <c r="R66" s="5"/>
      <c r="S66" s="5"/>
      <c r="T66" s="5"/>
      <c r="U66" s="5"/>
      <c r="V66" s="5"/>
      <c r="W66" s="5"/>
      <c r="X66" s="5"/>
      <c r="Y66" s="5"/>
      <c r="Z66" s="5"/>
      <c r="AA66" s="5"/>
      <c r="AB66" s="5"/>
      <c r="AC66" s="5"/>
      <c r="AD66" s="4"/>
      <c r="AE66" s="5"/>
    </row>
    <row r="67" spans="1:31" ht="39.75" customHeight="1">
      <c r="A67" s="178"/>
      <c r="B67" s="62" t="s">
        <v>257</v>
      </c>
      <c r="C67" s="58"/>
      <c r="D67" s="59">
        <f>'Simpler template_UPDATED'!D69</f>
        <v>0</v>
      </c>
      <c r="E67" s="59" t="str">
        <f>'Simpler template_UPDATED'!E69</f>
        <v>Current management/protection status assessed for potential Site 5</v>
      </c>
      <c r="F67" s="59" t="str">
        <f>'Simpler template_UPDATED'!F69</f>
        <v>Current management/protection status assessed for potential Site 5</v>
      </c>
      <c r="G67" s="59">
        <f>'Simpler template_UPDATED'!G69</f>
        <v>0</v>
      </c>
      <c r="H67" s="59">
        <f>'Simpler template_UPDATED'!H69</f>
        <v>0</v>
      </c>
      <c r="I67" s="59">
        <f>'Simpler template_UPDATED'!I69</f>
        <v>5000</v>
      </c>
      <c r="J67" s="59">
        <f>'Simpler template_UPDATED'!J69</f>
        <v>5000</v>
      </c>
      <c r="K67" s="59">
        <f>'Simpler template_UPDATED'!K69</f>
        <v>10000</v>
      </c>
      <c r="L67" s="59">
        <f>'Simpler template_UPDATED'!L69</f>
        <v>10000</v>
      </c>
      <c r="M67" s="178"/>
      <c r="N67" s="5" t="s">
        <v>105</v>
      </c>
      <c r="O67" s="5"/>
      <c r="P67" s="5"/>
      <c r="Q67" s="5"/>
      <c r="R67" s="5"/>
      <c r="S67" s="5"/>
      <c r="T67" s="5"/>
      <c r="U67" s="5"/>
      <c r="V67" s="5"/>
      <c r="W67" s="5"/>
      <c r="X67" s="5"/>
      <c r="Y67" s="5"/>
      <c r="Z67" s="5"/>
      <c r="AA67" s="5"/>
      <c r="AB67" s="5"/>
      <c r="AC67" s="5"/>
      <c r="AD67" s="4"/>
      <c r="AE67" s="5"/>
    </row>
    <row r="68" spans="1:31" ht="15.75" customHeight="1">
      <c r="A68" s="178"/>
      <c r="B68" s="83" t="s">
        <v>258</v>
      </c>
      <c r="C68" s="72"/>
      <c r="D68" s="59">
        <f>'Simpler template_UPDATED'!D70</f>
        <v>0</v>
      </c>
      <c r="E68" s="59">
        <f>'Simpler template_UPDATED'!E70</f>
        <v>0</v>
      </c>
      <c r="F68" s="59" t="str">
        <f>'Simpler template_UPDATED'!F70</f>
        <v>Current management/protection status assessed for potential Site 6</v>
      </c>
      <c r="G68" s="59">
        <f>'Simpler template_UPDATED'!G70</f>
        <v>0</v>
      </c>
      <c r="H68" s="59">
        <f>'Simpler template_UPDATED'!H70</f>
        <v>0</v>
      </c>
      <c r="I68" s="59">
        <f>'Simpler template_UPDATED'!I70</f>
        <v>5000</v>
      </c>
      <c r="J68" s="59">
        <f>'Simpler template_UPDATED'!J70</f>
        <v>5000</v>
      </c>
      <c r="K68" s="59">
        <f>'Simpler template_UPDATED'!K70</f>
        <v>20000</v>
      </c>
      <c r="L68" s="59">
        <f>'Simpler template_UPDATED'!L70</f>
        <v>20000</v>
      </c>
      <c r="M68" s="178"/>
      <c r="N68" s="5" t="s">
        <v>105</v>
      </c>
      <c r="O68" s="5"/>
      <c r="P68" s="5"/>
      <c r="Q68" s="5"/>
      <c r="R68" s="5"/>
      <c r="S68" s="5"/>
      <c r="T68" s="5"/>
      <c r="U68" s="5"/>
      <c r="V68" s="5"/>
      <c r="W68" s="5"/>
      <c r="X68" s="5"/>
      <c r="Y68" s="5"/>
      <c r="Z68" s="5"/>
      <c r="AA68" s="5"/>
      <c r="AB68" s="5"/>
      <c r="AC68" s="5"/>
      <c r="AD68" s="4"/>
      <c r="AE68" s="5"/>
    </row>
    <row r="69" spans="1:31" ht="15.75" customHeight="1">
      <c r="A69" s="178"/>
      <c r="B69" s="174" t="s">
        <v>113</v>
      </c>
      <c r="C69" s="175"/>
      <c r="D69" s="12" t="s">
        <v>5</v>
      </c>
      <c r="E69" s="12">
        <v>2017</v>
      </c>
      <c r="F69" s="12">
        <v>2018</v>
      </c>
      <c r="G69" s="12" t="s">
        <v>273</v>
      </c>
      <c r="H69" s="12">
        <v>2020</v>
      </c>
      <c r="I69" s="12" t="s">
        <v>274</v>
      </c>
      <c r="J69" s="12">
        <v>2022</v>
      </c>
      <c r="K69" s="12">
        <v>2023</v>
      </c>
      <c r="L69" s="14" t="s">
        <v>114</v>
      </c>
      <c r="M69" s="178"/>
      <c r="N69" s="5"/>
      <c r="O69" s="5"/>
      <c r="P69" s="5"/>
      <c r="Q69" s="5"/>
      <c r="R69" s="5"/>
      <c r="S69" s="5"/>
      <c r="T69" s="5"/>
      <c r="U69" s="5"/>
      <c r="V69" s="5"/>
      <c r="W69" s="5"/>
      <c r="X69" s="5"/>
      <c r="Y69" s="5"/>
      <c r="Z69" s="5"/>
      <c r="AA69" s="5"/>
      <c r="AB69" s="5"/>
      <c r="AC69" s="5"/>
      <c r="AD69" s="5"/>
      <c r="AE69" s="5"/>
    </row>
    <row r="70" spans="1:31" ht="15.75" customHeight="1">
      <c r="A70" s="178"/>
      <c r="B70" s="196" t="s">
        <v>115</v>
      </c>
      <c r="C70" s="19" t="s">
        <v>18</v>
      </c>
      <c r="D70" s="23">
        <f>'Simpler template_UPDATED'!D72</f>
        <v>0</v>
      </c>
      <c r="E70" s="23">
        <f>'Simpler template_UPDATED'!E72</f>
        <v>0</v>
      </c>
      <c r="F70" s="23">
        <f>'Simpler template_UPDATED'!F72</f>
        <v>1</v>
      </c>
      <c r="G70" s="23">
        <f>'Simpler template_UPDATED'!G72</f>
        <v>2</v>
      </c>
      <c r="H70" s="23">
        <f>'Simpler template_UPDATED'!H72</f>
        <v>2</v>
      </c>
      <c r="I70" s="23">
        <f>'Simpler template_UPDATED'!I72</f>
        <v>5</v>
      </c>
      <c r="J70" s="23">
        <f>'Simpler template_UPDATED'!J72</f>
        <v>5</v>
      </c>
      <c r="K70" s="23">
        <f>'Simpler template_UPDATED'!K72</f>
        <v>6</v>
      </c>
      <c r="L70" s="23">
        <f>'Simpler template_UPDATED'!L72</f>
        <v>6</v>
      </c>
      <c r="M70" s="178"/>
      <c r="N70" s="5"/>
      <c r="O70" s="5"/>
      <c r="P70" s="5"/>
      <c r="Q70" s="5"/>
      <c r="R70" s="5"/>
      <c r="S70" s="5"/>
      <c r="T70" s="5"/>
      <c r="U70" s="5"/>
      <c r="V70" s="5"/>
      <c r="W70" s="5"/>
      <c r="X70" s="5"/>
      <c r="Y70" s="5"/>
      <c r="Z70" s="5"/>
      <c r="AA70" s="5"/>
      <c r="AB70" s="5"/>
      <c r="AC70" s="5"/>
      <c r="AD70" s="5"/>
      <c r="AE70" s="5"/>
    </row>
    <row r="71" spans="1:31" ht="15.75" customHeight="1">
      <c r="A71" s="178"/>
      <c r="B71" s="169"/>
      <c r="C71" s="19" t="s">
        <v>28</v>
      </c>
      <c r="D71" s="34">
        <f>'Simpler template_UPDATED'!D73</f>
        <v>0</v>
      </c>
      <c r="E71" s="23">
        <f>'Simpler template_UPDATED'!E73</f>
        <v>0</v>
      </c>
      <c r="F71" s="23">
        <f>'Simpler template_UPDATED'!F73</f>
        <v>2</v>
      </c>
      <c r="G71" s="23">
        <f>'Simpler template_UPDATED'!G73</f>
        <v>0</v>
      </c>
      <c r="H71" s="23">
        <f>'Simpler template_UPDATED'!H73</f>
        <v>0</v>
      </c>
      <c r="I71" s="23">
        <f>'Simpler template_UPDATED'!I73</f>
        <v>0</v>
      </c>
      <c r="J71" s="23">
        <f>'Simpler template_UPDATED'!J73</f>
        <v>0</v>
      </c>
      <c r="K71" s="23">
        <f>'Simpler template_UPDATED'!K73</f>
        <v>0</v>
      </c>
      <c r="L71" s="23">
        <f>'Simpler template_UPDATED'!L73</f>
        <v>0</v>
      </c>
      <c r="M71" s="178"/>
      <c r="N71" s="5"/>
      <c r="O71" s="5"/>
      <c r="P71" s="5"/>
      <c r="Q71" s="5"/>
      <c r="R71" s="5"/>
      <c r="S71" s="5"/>
      <c r="T71" s="5"/>
      <c r="U71" s="5"/>
      <c r="V71" s="5"/>
      <c r="W71" s="5"/>
      <c r="X71" s="5"/>
      <c r="Y71" s="5"/>
      <c r="Z71" s="5"/>
      <c r="AA71" s="5"/>
      <c r="AB71" s="5"/>
      <c r="AC71" s="5"/>
      <c r="AD71" s="5"/>
      <c r="AE71" s="5"/>
    </row>
    <row r="72" spans="1:31" ht="15.75" customHeight="1">
      <c r="A72" s="178"/>
      <c r="B72" s="169"/>
      <c r="C72" s="23"/>
      <c r="D72" s="182" t="s">
        <v>32</v>
      </c>
      <c r="E72" s="183"/>
      <c r="F72" s="183"/>
      <c r="G72" s="183"/>
      <c r="H72" s="183"/>
      <c r="I72" s="183"/>
      <c r="J72" s="183"/>
      <c r="K72" s="183"/>
      <c r="L72" s="184"/>
      <c r="M72" s="178"/>
      <c r="N72" s="5"/>
      <c r="O72" s="5"/>
      <c r="P72" s="5"/>
      <c r="Q72" s="5"/>
      <c r="R72" s="5"/>
      <c r="S72" s="5"/>
      <c r="T72" s="5"/>
      <c r="U72" s="5"/>
      <c r="V72" s="5"/>
      <c r="W72" s="5"/>
      <c r="X72" s="5"/>
      <c r="Y72" s="5"/>
      <c r="Z72" s="5"/>
      <c r="AA72" s="5"/>
      <c r="AB72" s="5"/>
      <c r="AC72" s="5"/>
      <c r="AD72" s="5"/>
      <c r="AE72" s="5"/>
    </row>
    <row r="73" spans="1:31" ht="15.75" customHeight="1">
      <c r="A73" s="178"/>
      <c r="B73" s="170"/>
      <c r="C73" s="23"/>
      <c r="D73" s="187" t="s">
        <v>116</v>
      </c>
      <c r="E73" s="183"/>
      <c r="F73" s="183"/>
      <c r="G73" s="183"/>
      <c r="H73" s="183"/>
      <c r="I73" s="183"/>
      <c r="J73" s="183"/>
      <c r="K73" s="183"/>
      <c r="L73" s="184"/>
      <c r="M73" s="178"/>
      <c r="N73" s="5"/>
      <c r="O73" s="5"/>
      <c r="P73" s="5"/>
      <c r="Q73" s="5"/>
      <c r="R73" s="5"/>
      <c r="S73" s="5"/>
      <c r="T73" s="5"/>
      <c r="U73" s="5"/>
      <c r="V73" s="5"/>
      <c r="W73" s="5"/>
      <c r="X73" s="5"/>
      <c r="Y73" s="5"/>
      <c r="Z73" s="5"/>
      <c r="AA73" s="5"/>
      <c r="AB73" s="5"/>
      <c r="AC73" s="5"/>
      <c r="AD73" s="5"/>
      <c r="AE73" s="5"/>
    </row>
    <row r="74" spans="1:31" ht="15.75" customHeight="1">
      <c r="A74" s="178"/>
      <c r="B74" s="62" t="s">
        <v>49</v>
      </c>
      <c r="C74" s="58"/>
      <c r="D74" s="59">
        <f>'Simpler template_UPDATED'!D76</f>
        <v>0</v>
      </c>
      <c r="E74" s="59">
        <f>'Simpler template_UPDATED'!E76</f>
        <v>0</v>
      </c>
      <c r="F74" s="59">
        <f>'Simpler template_UPDATED'!F76</f>
        <v>1</v>
      </c>
      <c r="G74" s="59">
        <f>'Simpler template_UPDATED'!G76</f>
        <v>1</v>
      </c>
      <c r="H74" s="59">
        <f>'Simpler template_UPDATED'!H76</f>
        <v>1</v>
      </c>
      <c r="I74" s="59">
        <f>'Simpler template_UPDATED'!I76</f>
        <v>1</v>
      </c>
      <c r="J74" s="59">
        <f>'Simpler template_UPDATED'!J76</f>
        <v>1</v>
      </c>
      <c r="K74" s="59">
        <f>'Simpler template_UPDATED'!K76</f>
        <v>1</v>
      </c>
      <c r="L74" s="59">
        <f>'Simpler template_UPDATED'!L76</f>
        <v>1</v>
      </c>
      <c r="M74" s="178"/>
      <c r="N74" s="5"/>
      <c r="O74" s="5"/>
      <c r="P74" s="5"/>
      <c r="Q74" s="5"/>
      <c r="R74" s="5"/>
      <c r="S74" s="5"/>
      <c r="T74" s="5"/>
      <c r="U74" s="5"/>
      <c r="V74" s="5"/>
      <c r="W74" s="5"/>
      <c r="X74" s="5"/>
      <c r="Y74" s="5"/>
      <c r="Z74" s="5"/>
      <c r="AA74" s="5"/>
      <c r="AB74" s="5"/>
      <c r="AC74" s="5"/>
      <c r="AD74" s="4"/>
      <c r="AE74" s="5"/>
    </row>
    <row r="75" spans="1:31" ht="15.75" customHeight="1">
      <c r="A75" s="178"/>
      <c r="B75" s="62" t="s">
        <v>50</v>
      </c>
      <c r="C75" s="58"/>
      <c r="D75" s="59">
        <f>'Simpler template_UPDATED'!D77</f>
        <v>0</v>
      </c>
      <c r="E75" s="59">
        <f>'Simpler template_UPDATED'!E77</f>
        <v>0</v>
      </c>
      <c r="F75" s="59">
        <f>'Simpler template_UPDATED'!F77</f>
        <v>1</v>
      </c>
      <c r="G75" s="59">
        <f>'Simpler template_UPDATED'!G77</f>
        <v>1</v>
      </c>
      <c r="H75" s="59">
        <f>'Simpler template_UPDATED'!H77</f>
        <v>1</v>
      </c>
      <c r="I75" s="59">
        <f>'Simpler template_UPDATED'!I77</f>
        <v>1</v>
      </c>
      <c r="J75" s="59">
        <f>'Simpler template_UPDATED'!J77</f>
        <v>1</v>
      </c>
      <c r="K75" s="59">
        <f>'Simpler template_UPDATED'!K77</f>
        <v>1</v>
      </c>
      <c r="L75" s="59">
        <f>'Simpler template_UPDATED'!L77</f>
        <v>1</v>
      </c>
      <c r="M75" s="178"/>
      <c r="N75" s="5"/>
      <c r="O75" s="5"/>
      <c r="P75" s="5"/>
      <c r="Q75" s="5"/>
      <c r="R75" s="5"/>
      <c r="S75" s="5"/>
      <c r="T75" s="5"/>
      <c r="U75" s="5"/>
      <c r="V75" s="5"/>
      <c r="W75" s="5"/>
      <c r="X75" s="5"/>
      <c r="Y75" s="5"/>
      <c r="Z75" s="5"/>
      <c r="AA75" s="5"/>
      <c r="AB75" s="5"/>
      <c r="AC75" s="5"/>
      <c r="AD75" s="4"/>
      <c r="AE75" s="5"/>
    </row>
    <row r="76" spans="1:31" ht="15.75" customHeight="1">
      <c r="A76" s="178"/>
      <c r="B76" s="62" t="s">
        <v>51</v>
      </c>
      <c r="C76" s="58"/>
      <c r="D76" s="59">
        <f>'Simpler template_UPDATED'!D78</f>
        <v>0</v>
      </c>
      <c r="E76" s="59">
        <f>'Simpler template_UPDATED'!E78</f>
        <v>0</v>
      </c>
      <c r="F76" s="59">
        <f>'Simpler template_UPDATED'!F78</f>
        <v>0</v>
      </c>
      <c r="G76" s="59">
        <f>'Simpler template_UPDATED'!G78</f>
        <v>0</v>
      </c>
      <c r="H76" s="59">
        <f>'Simpler template_UPDATED'!H78</f>
        <v>0</v>
      </c>
      <c r="I76" s="59">
        <f>'Simpler template_UPDATED'!I78</f>
        <v>1</v>
      </c>
      <c r="J76" s="59">
        <f>'Simpler template_UPDATED'!J78</f>
        <v>1</v>
      </c>
      <c r="K76" s="59">
        <f>'Simpler template_UPDATED'!K78</f>
        <v>1</v>
      </c>
      <c r="L76" s="59">
        <f>'Simpler template_UPDATED'!L78</f>
        <v>1</v>
      </c>
      <c r="M76" s="178"/>
      <c r="N76" s="5"/>
      <c r="O76" s="5"/>
      <c r="P76" s="5"/>
      <c r="Q76" s="5"/>
      <c r="R76" s="5"/>
      <c r="S76" s="5"/>
      <c r="T76" s="5"/>
      <c r="U76" s="5"/>
      <c r="V76" s="5"/>
      <c r="W76" s="5"/>
      <c r="X76" s="5"/>
      <c r="Y76" s="5"/>
      <c r="Z76" s="5"/>
      <c r="AA76" s="5"/>
      <c r="AB76" s="5"/>
      <c r="AC76" s="5"/>
      <c r="AD76" s="4"/>
      <c r="AE76" s="5"/>
    </row>
    <row r="77" spans="1:31" ht="15.75" customHeight="1">
      <c r="A77" s="178"/>
      <c r="B77" s="62" t="s">
        <v>256</v>
      </c>
      <c r="C77" s="58"/>
      <c r="D77" s="59">
        <f>'Simpler template_UPDATED'!D79</f>
        <v>0</v>
      </c>
      <c r="E77" s="59">
        <f>'Simpler template_UPDATED'!E79</f>
        <v>0</v>
      </c>
      <c r="F77" s="59">
        <f>'Simpler template_UPDATED'!F79</f>
        <v>0</v>
      </c>
      <c r="G77" s="59">
        <f>'Simpler template_UPDATED'!G79</f>
        <v>0</v>
      </c>
      <c r="H77" s="59">
        <f>'Simpler template_UPDATED'!H79</f>
        <v>0</v>
      </c>
      <c r="I77" s="59">
        <f>'Simpler template_UPDATED'!I79</f>
        <v>1</v>
      </c>
      <c r="J77" s="59">
        <f>'Simpler template_UPDATED'!J79</f>
        <v>1</v>
      </c>
      <c r="K77" s="59">
        <f>'Simpler template_UPDATED'!K79</f>
        <v>1</v>
      </c>
      <c r="L77" s="59">
        <f>'Simpler template_UPDATED'!L79</f>
        <v>1</v>
      </c>
      <c r="M77" s="178"/>
      <c r="N77" s="5"/>
      <c r="O77" s="5"/>
      <c r="P77" s="5"/>
      <c r="Q77" s="5"/>
      <c r="R77" s="5"/>
      <c r="S77" s="5"/>
      <c r="T77" s="5"/>
      <c r="U77" s="5"/>
      <c r="V77" s="5"/>
      <c r="W77" s="5"/>
      <c r="X77" s="5"/>
      <c r="Y77" s="5"/>
      <c r="Z77" s="5"/>
      <c r="AA77" s="5"/>
      <c r="AB77" s="5"/>
      <c r="AC77" s="5"/>
      <c r="AD77" s="4"/>
      <c r="AE77" s="5"/>
    </row>
    <row r="78" spans="1:31" ht="15.75" customHeight="1">
      <c r="A78" s="178"/>
      <c r="B78" s="62" t="s">
        <v>257</v>
      </c>
      <c r="C78" s="58"/>
      <c r="D78" s="59">
        <f>'Simpler template_UPDATED'!D80</f>
        <v>0</v>
      </c>
      <c r="E78" s="59">
        <f>'Simpler template_UPDATED'!E80</f>
        <v>0</v>
      </c>
      <c r="F78" s="59">
        <f>'Simpler template_UPDATED'!F80</f>
        <v>0</v>
      </c>
      <c r="G78" s="59">
        <f>'Simpler template_UPDATED'!G80</f>
        <v>0</v>
      </c>
      <c r="H78" s="59">
        <f>'Simpler template_UPDATED'!H80</f>
        <v>0</v>
      </c>
      <c r="I78" s="59">
        <f>'Simpler template_UPDATED'!I80</f>
        <v>1</v>
      </c>
      <c r="J78" s="59">
        <f>'Simpler template_UPDATED'!J80</f>
        <v>1</v>
      </c>
      <c r="K78" s="59">
        <f>'Simpler template_UPDATED'!K80</f>
        <v>1</v>
      </c>
      <c r="L78" s="59">
        <f>'Simpler template_UPDATED'!L80</f>
        <v>1</v>
      </c>
      <c r="M78" s="178"/>
      <c r="N78" s="5"/>
      <c r="O78" s="5"/>
      <c r="P78" s="5"/>
      <c r="Q78" s="5"/>
      <c r="R78" s="5"/>
      <c r="S78" s="5"/>
      <c r="T78" s="5"/>
      <c r="U78" s="5"/>
      <c r="V78" s="5"/>
      <c r="W78" s="5"/>
      <c r="X78" s="5"/>
      <c r="Y78" s="5"/>
      <c r="Z78" s="5"/>
      <c r="AA78" s="5"/>
      <c r="AB78" s="5"/>
      <c r="AC78" s="5"/>
      <c r="AD78" s="4"/>
      <c r="AE78" s="5"/>
    </row>
    <row r="79" spans="1:31" ht="15.75" customHeight="1">
      <c r="A79" s="178"/>
      <c r="B79" s="83" t="s">
        <v>258</v>
      </c>
      <c r="C79" s="72"/>
      <c r="D79" s="59">
        <f>'Simpler template_UPDATED'!D81</f>
        <v>0</v>
      </c>
      <c r="E79" s="59">
        <f>'Simpler template_UPDATED'!E81</f>
        <v>0</v>
      </c>
      <c r="F79" s="59">
        <f>'Simpler template_UPDATED'!F81</f>
        <v>0</v>
      </c>
      <c r="G79" s="59">
        <f>'Simpler template_UPDATED'!G81</f>
        <v>0</v>
      </c>
      <c r="H79" s="59">
        <f>'Simpler template_UPDATED'!H81</f>
        <v>0</v>
      </c>
      <c r="I79" s="59">
        <f>'Simpler template_UPDATED'!I81</f>
        <v>0</v>
      </c>
      <c r="J79" s="59">
        <f>'Simpler template_UPDATED'!J81</f>
        <v>0</v>
      </c>
      <c r="K79" s="59">
        <f>'Simpler template_UPDATED'!K81</f>
        <v>1</v>
      </c>
      <c r="L79" s="59">
        <f>'Simpler template_UPDATED'!L81</f>
        <v>1</v>
      </c>
      <c r="M79" s="178"/>
      <c r="N79" s="5"/>
      <c r="O79" s="5"/>
      <c r="P79" s="5"/>
      <c r="Q79" s="5"/>
      <c r="R79" s="5"/>
      <c r="S79" s="5"/>
      <c r="T79" s="5"/>
      <c r="U79" s="5"/>
      <c r="V79" s="5"/>
      <c r="W79" s="5"/>
      <c r="X79" s="5"/>
      <c r="Y79" s="5"/>
      <c r="Z79" s="5"/>
      <c r="AA79" s="5"/>
      <c r="AB79" s="5"/>
      <c r="AC79" s="5"/>
      <c r="AD79" s="4"/>
      <c r="AE79" s="5"/>
    </row>
    <row r="80" spans="1:31" ht="15.75" customHeight="1">
      <c r="A80" s="178"/>
      <c r="B80" s="174" t="s">
        <v>117</v>
      </c>
      <c r="C80" s="175"/>
      <c r="D80" s="12" t="s">
        <v>5</v>
      </c>
      <c r="E80" s="12">
        <v>2017</v>
      </c>
      <c r="F80" s="12">
        <v>2018</v>
      </c>
      <c r="G80" s="12" t="s">
        <v>273</v>
      </c>
      <c r="H80" s="12">
        <v>2020</v>
      </c>
      <c r="I80" s="12" t="s">
        <v>275</v>
      </c>
      <c r="J80" s="12">
        <v>2022</v>
      </c>
      <c r="K80" s="12">
        <v>2023</v>
      </c>
      <c r="L80" s="14" t="s">
        <v>114</v>
      </c>
      <c r="M80" s="178"/>
      <c r="N80" s="5"/>
      <c r="O80" s="5"/>
      <c r="P80" s="5"/>
      <c r="Q80" s="5"/>
      <c r="R80" s="5"/>
      <c r="S80" s="5"/>
      <c r="T80" s="5"/>
      <c r="U80" s="5"/>
      <c r="V80" s="5"/>
      <c r="W80" s="5"/>
      <c r="X80" s="5"/>
      <c r="Y80" s="5"/>
      <c r="Z80" s="5"/>
      <c r="AA80" s="5"/>
      <c r="AB80" s="5"/>
      <c r="AC80" s="5"/>
      <c r="AD80" s="5"/>
      <c r="AE80" s="5"/>
    </row>
    <row r="81" spans="1:31" ht="15.75" customHeight="1">
      <c r="A81" s="178"/>
      <c r="B81" s="181" t="s">
        <v>119</v>
      </c>
      <c r="C81" s="19" t="s">
        <v>18</v>
      </c>
      <c r="D81" s="23" t="str">
        <f>'Simpler template_UPDATED'!D83</f>
        <v>10% in Site 2</v>
      </c>
      <c r="E81" s="23" t="str">
        <f>'Simpler template_UPDATED'!E83</f>
        <v>10% in Site 2</v>
      </c>
      <c r="F81" s="23">
        <f>'Simpler template_UPDATED'!F83</f>
        <v>6.6666666670000003</v>
      </c>
      <c r="G81" s="23">
        <f>'Simpler template_UPDATED'!G83</f>
        <v>16.666666666666668</v>
      </c>
      <c r="H81" s="23">
        <f>'Simpler template_UPDATED'!H83</f>
        <v>30</v>
      </c>
      <c r="I81" s="23">
        <f>'Simpler template_UPDATED'!I83</f>
        <v>46.666666666666664</v>
      </c>
      <c r="J81" s="23">
        <f>'Simpler template_UPDATED'!J83</f>
        <v>46.666666666666664</v>
      </c>
      <c r="K81" s="23">
        <f>'Simpler template_UPDATED'!K83</f>
        <v>60</v>
      </c>
      <c r="L81" s="23">
        <f>'Simpler template_UPDATED'!L83</f>
        <v>60</v>
      </c>
      <c r="M81" s="178"/>
      <c r="N81" s="5"/>
      <c r="O81" s="5"/>
      <c r="P81" s="5"/>
      <c r="Q81" s="5"/>
      <c r="R81" s="5"/>
      <c r="S81" s="5"/>
      <c r="T81" s="5"/>
      <c r="U81" s="5"/>
      <c r="V81" s="5"/>
      <c r="W81" s="5"/>
      <c r="X81" s="5"/>
      <c r="Y81" s="5"/>
      <c r="Z81" s="5"/>
      <c r="AA81" s="5"/>
      <c r="AB81" s="5"/>
      <c r="AC81" s="5"/>
      <c r="AD81" s="5"/>
      <c r="AE81" s="5"/>
    </row>
    <row r="82" spans="1:31" ht="15.75" customHeight="1">
      <c r="A82" s="178"/>
      <c r="B82" s="169"/>
      <c r="C82" s="19" t="s">
        <v>28</v>
      </c>
      <c r="D82" s="34">
        <f>'Simpler template_UPDATED'!D84</f>
        <v>0</v>
      </c>
      <c r="E82" s="23" t="str">
        <f>'Simpler template_UPDATED'!E84</f>
        <v>10% in Site 2</v>
      </c>
      <c r="F82" s="23" t="str">
        <f>'Simpler template_UPDATED'!F84</f>
        <v>First sales due in October 2018 all figures to be updated with final sales data</v>
      </c>
      <c r="G82" s="23">
        <f>'Simpler template_UPDATED'!G84</f>
        <v>0</v>
      </c>
      <c r="H82" s="23">
        <f>'Simpler template_UPDATED'!H84</f>
        <v>0</v>
      </c>
      <c r="I82" s="23">
        <f>'Simpler template_UPDATED'!I84</f>
        <v>0</v>
      </c>
      <c r="J82" s="23">
        <f>'Simpler template_UPDATED'!J84</f>
        <v>0</v>
      </c>
      <c r="K82" s="23">
        <f>'Simpler template_UPDATED'!K84</f>
        <v>0</v>
      </c>
      <c r="L82" s="23">
        <f>'Simpler template_UPDATED'!L84</f>
        <v>0</v>
      </c>
      <c r="M82" s="178"/>
      <c r="N82" s="5"/>
      <c r="O82" s="5"/>
      <c r="P82" s="5"/>
      <c r="Q82" s="5"/>
      <c r="R82" s="5"/>
      <c r="S82" s="5"/>
      <c r="T82" s="5"/>
      <c r="U82" s="5"/>
      <c r="V82" s="5"/>
      <c r="W82" s="5"/>
      <c r="X82" s="5"/>
      <c r="Y82" s="5"/>
      <c r="Z82" s="5"/>
      <c r="AA82" s="5"/>
      <c r="AB82" s="5"/>
      <c r="AC82" s="5"/>
      <c r="AD82" s="5"/>
      <c r="AE82" s="5"/>
    </row>
    <row r="83" spans="1:31" ht="15.75" customHeight="1">
      <c r="A83" s="178"/>
      <c r="B83" s="169"/>
      <c r="C83" s="23"/>
      <c r="D83" s="182" t="s">
        <v>32</v>
      </c>
      <c r="E83" s="183"/>
      <c r="F83" s="183"/>
      <c r="G83" s="183"/>
      <c r="H83" s="183"/>
      <c r="I83" s="183"/>
      <c r="J83" s="183"/>
      <c r="K83" s="183"/>
      <c r="L83" s="184"/>
      <c r="M83" s="178"/>
      <c r="N83" s="5"/>
      <c r="O83" s="5"/>
      <c r="P83" s="5"/>
      <c r="Q83" s="5"/>
      <c r="R83" s="5"/>
      <c r="S83" s="5"/>
      <c r="T83" s="5"/>
      <c r="U83" s="5"/>
      <c r="V83" s="5"/>
      <c r="W83" s="5"/>
      <c r="X83" s="5"/>
      <c r="Y83" s="5"/>
      <c r="Z83" s="5"/>
      <c r="AA83" s="5"/>
      <c r="AB83" s="5"/>
      <c r="AC83" s="5"/>
      <c r="AD83" s="5"/>
      <c r="AE83" s="5"/>
    </row>
    <row r="84" spans="1:31" ht="15.75" customHeight="1">
      <c r="A84" s="178"/>
      <c r="B84" s="170"/>
      <c r="C84" s="23"/>
      <c r="D84" s="187" t="s">
        <v>121</v>
      </c>
      <c r="E84" s="183"/>
      <c r="F84" s="183"/>
      <c r="G84" s="183"/>
      <c r="H84" s="183"/>
      <c r="I84" s="183"/>
      <c r="J84" s="183"/>
      <c r="K84" s="183"/>
      <c r="L84" s="184"/>
      <c r="M84" s="178"/>
      <c r="N84" s="5"/>
      <c r="O84" s="5"/>
      <c r="P84" s="5"/>
      <c r="Q84" s="5"/>
      <c r="R84" s="5"/>
      <c r="S84" s="5"/>
      <c r="T84" s="5"/>
      <c r="U84" s="5"/>
      <c r="V84" s="5"/>
      <c r="W84" s="5"/>
      <c r="X84" s="5"/>
      <c r="Y84" s="5"/>
      <c r="Z84" s="5"/>
      <c r="AA84" s="5"/>
      <c r="AB84" s="5"/>
      <c r="AC84" s="5"/>
      <c r="AD84" s="5"/>
      <c r="AE84" s="5"/>
    </row>
    <row r="85" spans="1:31" ht="15.75" customHeight="1">
      <c r="A85" s="178"/>
      <c r="B85" s="62" t="s">
        <v>49</v>
      </c>
      <c r="C85" s="58"/>
      <c r="D85" s="59">
        <f>'Simpler template_UPDATED'!D87</f>
        <v>0</v>
      </c>
      <c r="E85" s="59">
        <f>'Simpler template_UPDATED'!E87</f>
        <v>0</v>
      </c>
      <c r="F85" s="65">
        <f>'Simpler template_UPDATED'!F87</f>
        <v>2.7612322985286577E-3</v>
      </c>
      <c r="G85" s="59">
        <f>'Simpler template_UPDATED'!G87</f>
        <v>20</v>
      </c>
      <c r="H85" s="59">
        <f>'Simpler template_UPDATED'!H87</f>
        <v>40</v>
      </c>
      <c r="I85" s="59">
        <f>'Simpler template_UPDATED'!I87</f>
        <v>60</v>
      </c>
      <c r="J85" s="59">
        <f>'Simpler template_UPDATED'!J87</f>
        <v>60</v>
      </c>
      <c r="K85" s="59">
        <f>'Simpler template_UPDATED'!K87</f>
        <v>60</v>
      </c>
      <c r="L85" s="59">
        <f>'Simpler template_UPDATED'!L87</f>
        <v>60</v>
      </c>
      <c r="M85" s="178"/>
      <c r="N85" s="5"/>
      <c r="O85" s="5"/>
      <c r="P85" s="5"/>
      <c r="Q85" s="5"/>
      <c r="R85" s="5"/>
      <c r="S85" s="5"/>
      <c r="T85" s="5"/>
      <c r="U85" s="5"/>
      <c r="V85" s="5"/>
      <c r="W85" s="5"/>
      <c r="X85" s="5"/>
      <c r="Y85" s="5"/>
      <c r="Z85" s="5"/>
      <c r="AA85" s="5"/>
      <c r="AB85" s="5"/>
      <c r="AC85" s="5"/>
      <c r="AD85" s="4"/>
      <c r="AE85" s="5"/>
    </row>
    <row r="86" spans="1:31" ht="15.75" customHeight="1">
      <c r="A86" s="178"/>
      <c r="B86" s="62" t="s">
        <v>50</v>
      </c>
      <c r="C86" s="58"/>
      <c r="D86" s="67">
        <f>'Simpler template_UPDATED'!D88</f>
        <v>0.10670731707317073</v>
      </c>
      <c r="E86" s="59">
        <f>'Simpler template_UPDATED'!E88</f>
        <v>10</v>
      </c>
      <c r="F86" s="68">
        <f>'Simpler template_UPDATED'!F88</f>
        <v>10.199999999999999</v>
      </c>
      <c r="G86" s="59">
        <f>'Simpler template_UPDATED'!G88</f>
        <v>40</v>
      </c>
      <c r="H86" s="59">
        <f>'Simpler template_UPDATED'!H88</f>
        <v>60</v>
      </c>
      <c r="I86" s="59">
        <f>'Simpler template_UPDATED'!I88</f>
        <v>60</v>
      </c>
      <c r="J86" s="59">
        <f>'Simpler template_UPDATED'!J88</f>
        <v>60</v>
      </c>
      <c r="K86" s="59">
        <f>'Simpler template_UPDATED'!K88</f>
        <v>60</v>
      </c>
      <c r="L86" s="59">
        <f>'Simpler template_UPDATED'!L88</f>
        <v>60</v>
      </c>
      <c r="M86" s="178"/>
      <c r="N86" s="5"/>
      <c r="O86" s="5"/>
      <c r="P86" s="5"/>
      <c r="Q86" s="5"/>
      <c r="R86" s="5"/>
      <c r="S86" s="5"/>
      <c r="T86" s="5"/>
      <c r="U86" s="5"/>
      <c r="V86" s="5"/>
      <c r="W86" s="5"/>
      <c r="X86" s="5"/>
      <c r="Y86" s="5"/>
      <c r="Z86" s="5"/>
      <c r="AA86" s="5"/>
      <c r="AB86" s="5"/>
      <c r="AC86" s="5"/>
      <c r="AD86" s="4"/>
      <c r="AE86" s="5"/>
    </row>
    <row r="87" spans="1:31" ht="15.75" customHeight="1">
      <c r="A87" s="178"/>
      <c r="B87" s="62" t="s">
        <v>51</v>
      </c>
      <c r="C87" s="58"/>
      <c r="D87" s="59">
        <f>'Simpler template_UPDATED'!D89</f>
        <v>0</v>
      </c>
      <c r="E87" s="59">
        <f>'Simpler template_UPDATED'!E89</f>
        <v>0</v>
      </c>
      <c r="F87" s="59">
        <f>'Simpler template_UPDATED'!F89</f>
        <v>0</v>
      </c>
      <c r="G87" s="59">
        <f>'Simpler template_UPDATED'!G89</f>
        <v>20</v>
      </c>
      <c r="H87" s="59">
        <f>'Simpler template_UPDATED'!H89</f>
        <v>40</v>
      </c>
      <c r="I87" s="59">
        <f>'Simpler template_UPDATED'!I89</f>
        <v>60</v>
      </c>
      <c r="J87" s="59">
        <f>'Simpler template_UPDATED'!J89</f>
        <v>60</v>
      </c>
      <c r="K87" s="59">
        <f>'Simpler template_UPDATED'!K89</f>
        <v>60</v>
      </c>
      <c r="L87" s="59">
        <f>'Simpler template_UPDATED'!L89</f>
        <v>60</v>
      </c>
      <c r="M87" s="178"/>
      <c r="N87" s="5"/>
      <c r="O87" s="5"/>
      <c r="P87" s="5"/>
      <c r="Q87" s="5"/>
      <c r="R87" s="5"/>
      <c r="S87" s="5"/>
      <c r="T87" s="5"/>
      <c r="U87" s="5"/>
      <c r="V87" s="5"/>
      <c r="W87" s="5"/>
      <c r="X87" s="5"/>
      <c r="Y87" s="5"/>
      <c r="Z87" s="5"/>
      <c r="AA87" s="5"/>
      <c r="AB87" s="5"/>
      <c r="AC87" s="5"/>
      <c r="AD87" s="4"/>
      <c r="AE87" s="5"/>
    </row>
    <row r="88" spans="1:31" ht="15.75" customHeight="1">
      <c r="A88" s="178"/>
      <c r="B88" s="62" t="s">
        <v>256</v>
      </c>
      <c r="C88" s="58"/>
      <c r="D88" s="59">
        <f>'Simpler template_UPDATED'!D90</f>
        <v>0</v>
      </c>
      <c r="E88" s="59">
        <f>'Simpler template_UPDATED'!E90</f>
        <v>0</v>
      </c>
      <c r="F88" s="59">
        <f>'Simpler template_UPDATED'!F90</f>
        <v>0</v>
      </c>
      <c r="G88" s="59">
        <f>'Simpler template_UPDATED'!G90</f>
        <v>20</v>
      </c>
      <c r="H88" s="59">
        <f>'Simpler template_UPDATED'!H90</f>
        <v>20</v>
      </c>
      <c r="I88" s="59">
        <f>'Simpler template_UPDATED'!I90</f>
        <v>60</v>
      </c>
      <c r="J88" s="59">
        <f>'Simpler template_UPDATED'!J90</f>
        <v>60</v>
      </c>
      <c r="K88" s="59">
        <f>'Simpler template_UPDATED'!K90</f>
        <v>60</v>
      </c>
      <c r="L88" s="59">
        <f>'Simpler template_UPDATED'!L90</f>
        <v>60</v>
      </c>
      <c r="M88" s="178"/>
      <c r="N88" s="5"/>
      <c r="O88" s="5"/>
      <c r="P88" s="5"/>
      <c r="Q88" s="5"/>
      <c r="R88" s="5"/>
      <c r="S88" s="5"/>
      <c r="T88" s="5"/>
      <c r="U88" s="5"/>
      <c r="V88" s="5"/>
      <c r="W88" s="5"/>
      <c r="X88" s="5"/>
      <c r="Y88" s="5"/>
      <c r="Z88" s="5"/>
      <c r="AA88" s="5"/>
      <c r="AB88" s="5"/>
      <c r="AC88" s="5"/>
      <c r="AD88" s="4"/>
      <c r="AE88" s="5"/>
    </row>
    <row r="89" spans="1:31" ht="15.75" customHeight="1">
      <c r="A89" s="178"/>
      <c r="B89" s="62" t="s">
        <v>257</v>
      </c>
      <c r="C89" s="58"/>
      <c r="D89" s="59">
        <f>'Simpler template_UPDATED'!D91</f>
        <v>0</v>
      </c>
      <c r="E89" s="59">
        <f>'Simpler template_UPDATED'!E91</f>
        <v>0</v>
      </c>
      <c r="F89" s="59">
        <f>'Simpler template_UPDATED'!F91</f>
        <v>0</v>
      </c>
      <c r="G89" s="59">
        <f>'Simpler template_UPDATED'!G91</f>
        <v>0</v>
      </c>
      <c r="H89" s="59">
        <f>'Simpler template_UPDATED'!H91</f>
        <v>10</v>
      </c>
      <c r="I89" s="59">
        <f>'Simpler template_UPDATED'!I91</f>
        <v>20</v>
      </c>
      <c r="J89" s="59">
        <f>'Simpler template_UPDATED'!J91</f>
        <v>20</v>
      </c>
      <c r="K89" s="59">
        <f>'Simpler template_UPDATED'!K91</f>
        <v>60</v>
      </c>
      <c r="L89" s="59">
        <f>'Simpler template_UPDATED'!L91</f>
        <v>60</v>
      </c>
      <c r="M89" s="178"/>
      <c r="N89" s="5"/>
      <c r="O89" s="5"/>
      <c r="P89" s="5"/>
      <c r="Q89" s="5"/>
      <c r="R89" s="5"/>
      <c r="S89" s="5"/>
      <c r="T89" s="5"/>
      <c r="U89" s="5"/>
      <c r="V89" s="5"/>
      <c r="W89" s="5"/>
      <c r="X89" s="5"/>
      <c r="Y89" s="5"/>
      <c r="Z89" s="5"/>
      <c r="AA89" s="5"/>
      <c r="AB89" s="5"/>
      <c r="AC89" s="5"/>
      <c r="AD89" s="4"/>
      <c r="AE89" s="5"/>
    </row>
    <row r="90" spans="1:31" ht="15.75" customHeight="1">
      <c r="A90" s="178"/>
      <c r="B90" s="83" t="s">
        <v>258</v>
      </c>
      <c r="C90" s="72"/>
      <c r="D90" s="59">
        <f>'Simpler template_UPDATED'!D92</f>
        <v>0</v>
      </c>
      <c r="E90" s="59">
        <f>'Simpler template_UPDATED'!E92</f>
        <v>0</v>
      </c>
      <c r="F90" s="59">
        <f>'Simpler template_UPDATED'!F92</f>
        <v>0</v>
      </c>
      <c r="G90" s="59">
        <f>'Simpler template_UPDATED'!G92</f>
        <v>0</v>
      </c>
      <c r="H90" s="59">
        <f>'Simpler template_UPDATED'!H92</f>
        <v>10</v>
      </c>
      <c r="I90" s="59">
        <f>'Simpler template_UPDATED'!I92</f>
        <v>20</v>
      </c>
      <c r="J90" s="59">
        <f>'Simpler template_UPDATED'!J92</f>
        <v>20</v>
      </c>
      <c r="K90" s="59">
        <f>'Simpler template_UPDATED'!K92</f>
        <v>60</v>
      </c>
      <c r="L90" s="59">
        <f>'Simpler template_UPDATED'!L92</f>
        <v>60</v>
      </c>
      <c r="M90" s="178"/>
      <c r="N90" s="5"/>
      <c r="O90" s="5"/>
      <c r="P90" s="5"/>
      <c r="Q90" s="5"/>
      <c r="R90" s="5"/>
      <c r="S90" s="5"/>
      <c r="T90" s="5"/>
      <c r="U90" s="5"/>
      <c r="V90" s="5"/>
      <c r="W90" s="5"/>
      <c r="X90" s="5"/>
      <c r="Y90" s="5"/>
      <c r="Z90" s="5"/>
      <c r="AA90" s="5"/>
      <c r="AB90" s="5"/>
      <c r="AC90" s="5"/>
      <c r="AD90" s="4"/>
      <c r="AE90" s="5"/>
    </row>
    <row r="91" spans="1:31" ht="15.75" customHeight="1">
      <c r="A91" s="178"/>
      <c r="B91" s="174" t="s">
        <v>122</v>
      </c>
      <c r="C91" s="175"/>
      <c r="D91" s="12" t="s">
        <v>5</v>
      </c>
      <c r="E91" s="12">
        <v>2017</v>
      </c>
      <c r="F91" s="12" t="s">
        <v>276</v>
      </c>
      <c r="G91" s="12">
        <v>2019</v>
      </c>
      <c r="H91" s="12" t="s">
        <v>277</v>
      </c>
      <c r="I91" s="12">
        <v>2021</v>
      </c>
      <c r="J91" s="12">
        <v>2022</v>
      </c>
      <c r="K91" s="12">
        <v>2023</v>
      </c>
      <c r="L91" s="14" t="s">
        <v>114</v>
      </c>
      <c r="M91" s="178"/>
      <c r="N91" s="5"/>
      <c r="O91" s="5"/>
      <c r="P91" s="5"/>
      <c r="Q91" s="5"/>
      <c r="R91" s="5"/>
      <c r="S91" s="5"/>
      <c r="T91" s="5"/>
      <c r="U91" s="5"/>
      <c r="V91" s="5"/>
      <c r="W91" s="5"/>
      <c r="X91" s="5"/>
      <c r="Y91" s="5"/>
      <c r="Z91" s="5"/>
      <c r="AA91" s="5"/>
      <c r="AB91" s="5"/>
      <c r="AC91" s="5"/>
      <c r="AD91" s="5"/>
      <c r="AE91" s="5"/>
    </row>
    <row r="92" spans="1:31" ht="15.75" customHeight="1">
      <c r="A92" s="178"/>
      <c r="B92" s="181" t="s">
        <v>125</v>
      </c>
      <c r="C92" s="19" t="s">
        <v>18</v>
      </c>
      <c r="D92" s="23" t="str">
        <f>'Simpler template_UPDATED'!D94</f>
        <v>258 unintended pregnancies averted in 2016 / 4 = 64 unintended pregnancies averted for the 8 communities with CHWs in 2016 at Site 2.</v>
      </c>
      <c r="E92" s="23" t="str">
        <f>'Simpler template_UPDATED'!E94</f>
        <v>No target set. Value caculated each year for each site</v>
      </c>
      <c r="F92" s="23" t="str">
        <f>'Simpler template_UPDATED'!F94</f>
        <v>No target set. Value caculated each year for each site</v>
      </c>
      <c r="G92" s="23" t="str">
        <f>'Simpler template_UPDATED'!G94</f>
        <v>No target set. Value caculated each year for each site</v>
      </c>
      <c r="H92" s="23" t="str">
        <f>'Simpler template_UPDATED'!H94</f>
        <v>No target set. Value caculated each year for each site</v>
      </c>
      <c r="I92" s="23" t="str">
        <f>'Simpler template_UPDATED'!I94</f>
        <v>No target set. Value caculated each year for each site</v>
      </c>
      <c r="J92" s="23" t="str">
        <f>'Simpler template_UPDATED'!J94</f>
        <v>No target set. Value caculated each year for each site</v>
      </c>
      <c r="K92" s="23" t="str">
        <f>'Simpler template_UPDATED'!K94</f>
        <v>No target set. Value caculated each year for each site</v>
      </c>
      <c r="L92" s="23" t="str">
        <f>'Simpler template_UPDATED'!L94</f>
        <v>No target set. Value caculated each year for each site</v>
      </c>
      <c r="M92" s="178"/>
      <c r="N92" s="5"/>
      <c r="O92" s="5"/>
      <c r="P92" s="5"/>
      <c r="Q92" s="5"/>
      <c r="R92" s="5"/>
      <c r="S92" s="5"/>
      <c r="T92" s="5"/>
      <c r="U92" s="5"/>
      <c r="V92" s="5"/>
      <c r="W92" s="5"/>
      <c r="X92" s="5"/>
      <c r="Y92" s="5"/>
      <c r="Z92" s="5"/>
      <c r="AA92" s="5"/>
      <c r="AB92" s="5"/>
      <c r="AC92" s="5"/>
      <c r="AD92" s="5"/>
      <c r="AE92" s="5"/>
    </row>
    <row r="93" spans="1:31" ht="15.75" customHeight="1">
      <c r="A93" s="178"/>
      <c r="B93" s="169"/>
      <c r="C93" s="19" t="s">
        <v>28</v>
      </c>
      <c r="D93" s="34">
        <f>'Simpler template_UPDATED'!D95</f>
        <v>0</v>
      </c>
      <c r="E93" s="23" t="str">
        <f>'Simpler template_UPDATED'!E95</f>
        <v>The data for this outcome will be collected every
two years – first milestone is therefore in 2018.</v>
      </c>
      <c r="F93" s="23" t="str">
        <f>'Simpler template_UPDATED'!F95</f>
        <v xml:space="preserve">1270 - these figures are as of end Sept 2018, final year figures </v>
      </c>
      <c r="G93" s="23">
        <f>'Simpler template_UPDATED'!G95</f>
        <v>0</v>
      </c>
      <c r="H93" s="23">
        <f>'Simpler template_UPDATED'!H95</f>
        <v>0</v>
      </c>
      <c r="I93" s="23">
        <f>'Simpler template_UPDATED'!I95</f>
        <v>0</v>
      </c>
      <c r="J93" s="23">
        <f>'Simpler template_UPDATED'!J95</f>
        <v>0</v>
      </c>
      <c r="K93" s="23">
        <f>'Simpler template_UPDATED'!K95</f>
        <v>0</v>
      </c>
      <c r="L93" s="23">
        <f>'Simpler template_UPDATED'!L95</f>
        <v>0</v>
      </c>
      <c r="M93" s="178"/>
      <c r="N93" s="5"/>
      <c r="O93" s="5"/>
      <c r="P93" s="5"/>
      <c r="Q93" s="5"/>
      <c r="R93" s="5"/>
      <c r="S93" s="5"/>
      <c r="T93" s="5"/>
      <c r="U93" s="5"/>
      <c r="V93" s="5"/>
      <c r="W93" s="5"/>
      <c r="X93" s="5"/>
      <c r="Y93" s="5"/>
      <c r="Z93" s="5"/>
      <c r="AA93" s="5"/>
      <c r="AB93" s="5"/>
      <c r="AC93" s="5"/>
      <c r="AD93" s="5"/>
      <c r="AE93" s="5"/>
    </row>
    <row r="94" spans="1:31" ht="15.75" customHeight="1">
      <c r="A94" s="178"/>
      <c r="B94" s="169"/>
      <c r="C94" s="23"/>
      <c r="D94" s="182" t="s">
        <v>32</v>
      </c>
      <c r="E94" s="183"/>
      <c r="F94" s="183"/>
      <c r="G94" s="183"/>
      <c r="H94" s="183"/>
      <c r="I94" s="183"/>
      <c r="J94" s="183"/>
      <c r="K94" s="183"/>
      <c r="L94" s="184"/>
      <c r="M94" s="178"/>
      <c r="N94" s="5"/>
      <c r="O94" s="5"/>
      <c r="P94" s="5"/>
      <c r="Q94" s="5"/>
      <c r="R94" s="5"/>
      <c r="S94" s="5"/>
      <c r="T94" s="5"/>
      <c r="U94" s="5"/>
      <c r="V94" s="5"/>
      <c r="W94" s="5"/>
      <c r="X94" s="5"/>
      <c r="Y94" s="5"/>
      <c r="Z94" s="5"/>
      <c r="AA94" s="5"/>
      <c r="AB94" s="5"/>
      <c r="AC94" s="5"/>
      <c r="AD94" s="5"/>
      <c r="AE94" s="5"/>
    </row>
    <row r="95" spans="1:31" ht="15.75" customHeight="1">
      <c r="A95" s="178"/>
      <c r="B95" s="170"/>
      <c r="C95" s="23"/>
      <c r="D95" s="187" t="s">
        <v>129</v>
      </c>
      <c r="E95" s="183"/>
      <c r="F95" s="183"/>
      <c r="G95" s="183"/>
      <c r="H95" s="183"/>
      <c r="I95" s="183"/>
      <c r="J95" s="183"/>
      <c r="K95" s="183"/>
      <c r="L95" s="184"/>
      <c r="M95" s="178"/>
      <c r="N95" s="5"/>
      <c r="O95" s="5"/>
      <c r="P95" s="5"/>
      <c r="Q95" s="5"/>
      <c r="R95" s="5"/>
      <c r="S95" s="5"/>
      <c r="T95" s="5"/>
      <c r="U95" s="5"/>
      <c r="V95" s="5"/>
      <c r="W95" s="5"/>
      <c r="X95" s="5"/>
      <c r="Y95" s="5"/>
      <c r="Z95" s="5"/>
      <c r="AA95" s="5"/>
      <c r="AB95" s="5"/>
      <c r="AC95" s="5"/>
      <c r="AD95" s="5"/>
      <c r="AE95" s="5"/>
    </row>
    <row r="96" spans="1:31" ht="15.75" customHeight="1">
      <c r="A96" s="178"/>
      <c r="B96" s="62" t="s">
        <v>49</v>
      </c>
      <c r="C96" s="58"/>
      <c r="D96" s="59">
        <f>'Simpler template_UPDATED'!D98</f>
        <v>0</v>
      </c>
      <c r="E96" s="59">
        <f>'Simpler template_UPDATED'!E98</f>
        <v>75</v>
      </c>
      <c r="F96" s="59">
        <f>'Simpler template_UPDATED'!F98</f>
        <v>110</v>
      </c>
      <c r="G96" s="59" t="str">
        <f>'Simpler template_UPDATED'!G98</f>
        <v xml:space="preserve"> </v>
      </c>
      <c r="H96" s="59">
        <f>'Simpler template_UPDATED'!H98</f>
        <v>0</v>
      </c>
      <c r="I96" s="59">
        <f>'Simpler template_UPDATED'!I98</f>
        <v>0</v>
      </c>
      <c r="J96" s="59">
        <f>'Simpler template_UPDATED'!J98</f>
        <v>0</v>
      </c>
      <c r="K96" s="59">
        <f>'Simpler template_UPDATED'!K98</f>
        <v>0</v>
      </c>
      <c r="L96" s="59">
        <f>'Simpler template_UPDATED'!L98</f>
        <v>0</v>
      </c>
      <c r="M96" s="178"/>
      <c r="N96" s="5"/>
      <c r="O96" s="5"/>
      <c r="P96" s="5"/>
      <c r="Q96" s="5"/>
      <c r="R96" s="5"/>
      <c r="S96" s="5"/>
      <c r="T96" s="5"/>
      <c r="U96" s="5"/>
      <c r="V96" s="5"/>
      <c r="W96" s="5"/>
      <c r="X96" s="5"/>
      <c r="Y96" s="5"/>
      <c r="Z96" s="5"/>
      <c r="AA96" s="5"/>
      <c r="AB96" s="5"/>
      <c r="AC96" s="5"/>
      <c r="AD96" s="4"/>
      <c r="AE96" s="5"/>
    </row>
    <row r="97" spans="1:31" ht="15.75" customHeight="1">
      <c r="A97" s="178"/>
      <c r="B97" s="62" t="s">
        <v>50</v>
      </c>
      <c r="C97" s="58"/>
      <c r="D97" s="59" t="str">
        <f>'Simpler template_UPDATED'!D99</f>
        <v>258 unintended pregnancies averted in 2016 / 4 = 64 unintended pregnancies averted for the 8 communities with CHWs in 2016 at Site 2.</v>
      </c>
      <c r="E97" s="59">
        <f>'Simpler template_UPDATED'!E99</f>
        <v>625</v>
      </c>
      <c r="F97" s="59">
        <f>'Simpler template_UPDATED'!F99</f>
        <v>1160</v>
      </c>
      <c r="G97" s="59">
        <f>'Simpler template_UPDATED'!G99</f>
        <v>0</v>
      </c>
      <c r="H97" s="59">
        <f>'Simpler template_UPDATED'!H99</f>
        <v>0</v>
      </c>
      <c r="I97" s="59">
        <f>'Simpler template_UPDATED'!I99</f>
        <v>0</v>
      </c>
      <c r="J97" s="59">
        <f>'Simpler template_UPDATED'!J99</f>
        <v>0</v>
      </c>
      <c r="K97" s="59">
        <f>'Simpler template_UPDATED'!K99</f>
        <v>0</v>
      </c>
      <c r="L97" s="59">
        <f>'Simpler template_UPDATED'!L99</f>
        <v>0</v>
      </c>
      <c r="M97" s="178"/>
      <c r="N97" s="5"/>
      <c r="O97" s="5"/>
      <c r="P97" s="5"/>
      <c r="Q97" s="5"/>
      <c r="R97" s="5"/>
      <c r="S97" s="5"/>
      <c r="T97" s="5"/>
      <c r="U97" s="5"/>
      <c r="V97" s="5"/>
      <c r="W97" s="5"/>
      <c r="X97" s="5"/>
      <c r="Y97" s="5"/>
      <c r="Z97" s="5"/>
      <c r="AA97" s="5"/>
      <c r="AB97" s="5"/>
      <c r="AC97" s="5"/>
      <c r="AD97" s="4"/>
      <c r="AE97" s="5"/>
    </row>
    <row r="98" spans="1:31" ht="15.75" customHeight="1">
      <c r="A98" s="178"/>
      <c r="B98" s="62" t="s">
        <v>51</v>
      </c>
      <c r="C98" s="58"/>
      <c r="D98" s="59">
        <f>'Simpler template_UPDATED'!D100</f>
        <v>0</v>
      </c>
      <c r="E98" s="59">
        <f>'Simpler template_UPDATED'!E100</f>
        <v>0</v>
      </c>
      <c r="F98" s="59">
        <f>'Simpler template_UPDATED'!F100</f>
        <v>0</v>
      </c>
      <c r="G98" s="59">
        <f>'Simpler template_UPDATED'!G100</f>
        <v>0</v>
      </c>
      <c r="H98" s="59">
        <f>'Simpler template_UPDATED'!H100</f>
        <v>0</v>
      </c>
      <c r="I98" s="59">
        <f>'Simpler template_UPDATED'!I100</f>
        <v>0</v>
      </c>
      <c r="J98" s="59">
        <f>'Simpler template_UPDATED'!J100</f>
        <v>0</v>
      </c>
      <c r="K98" s="59">
        <f>'Simpler template_UPDATED'!K100</f>
        <v>0</v>
      </c>
      <c r="L98" s="59">
        <f>'Simpler template_UPDATED'!L100</f>
        <v>0</v>
      </c>
      <c r="M98" s="178"/>
      <c r="N98" s="5"/>
      <c r="O98" s="5"/>
      <c r="P98" s="5"/>
      <c r="Q98" s="5"/>
      <c r="R98" s="5"/>
      <c r="S98" s="5"/>
      <c r="T98" s="5"/>
      <c r="U98" s="5"/>
      <c r="V98" s="5"/>
      <c r="W98" s="5"/>
      <c r="X98" s="5"/>
      <c r="Y98" s="5"/>
      <c r="Z98" s="5"/>
      <c r="AA98" s="5"/>
      <c r="AB98" s="5"/>
      <c r="AC98" s="5"/>
      <c r="AD98" s="4"/>
      <c r="AE98" s="5"/>
    </row>
    <row r="99" spans="1:31" ht="15.75" customHeight="1">
      <c r="A99" s="178"/>
      <c r="B99" s="62" t="s">
        <v>256</v>
      </c>
      <c r="C99" s="58"/>
      <c r="D99" s="59">
        <f>'Simpler template_UPDATED'!D101</f>
        <v>0</v>
      </c>
      <c r="E99" s="59">
        <f>'Simpler template_UPDATED'!E101</f>
        <v>0</v>
      </c>
      <c r="F99" s="59">
        <f>'Simpler template_UPDATED'!F101</f>
        <v>0</v>
      </c>
      <c r="G99" s="59">
        <f>'Simpler template_UPDATED'!G101</f>
        <v>0</v>
      </c>
      <c r="H99" s="59">
        <f>'Simpler template_UPDATED'!H101</f>
        <v>0</v>
      </c>
      <c r="I99" s="59">
        <f>'Simpler template_UPDATED'!I101</f>
        <v>0</v>
      </c>
      <c r="J99" s="59">
        <f>'Simpler template_UPDATED'!J101</f>
        <v>0</v>
      </c>
      <c r="K99" s="59">
        <f>'Simpler template_UPDATED'!K101</f>
        <v>0</v>
      </c>
      <c r="L99" s="59">
        <f>'Simpler template_UPDATED'!L101</f>
        <v>0</v>
      </c>
      <c r="M99" s="178"/>
      <c r="N99" s="5"/>
      <c r="O99" s="5"/>
      <c r="P99" s="5"/>
      <c r="Q99" s="5"/>
      <c r="R99" s="5"/>
      <c r="S99" s="5"/>
      <c r="T99" s="5"/>
      <c r="U99" s="5"/>
      <c r="V99" s="5"/>
      <c r="W99" s="5"/>
      <c r="X99" s="5"/>
      <c r="Y99" s="5"/>
      <c r="Z99" s="5"/>
      <c r="AA99" s="5"/>
      <c r="AB99" s="5"/>
      <c r="AC99" s="5"/>
      <c r="AD99" s="4"/>
      <c r="AE99" s="5"/>
    </row>
    <row r="100" spans="1:31" ht="15.75" customHeight="1">
      <c r="A100" s="178"/>
      <c r="B100" s="62" t="s">
        <v>257</v>
      </c>
      <c r="C100" s="58"/>
      <c r="D100" s="59">
        <f>'Simpler template_UPDATED'!D102</f>
        <v>0</v>
      </c>
      <c r="E100" s="59">
        <f>'Simpler template_UPDATED'!E102</f>
        <v>0</v>
      </c>
      <c r="F100" s="59">
        <f>'Simpler template_UPDATED'!F102</f>
        <v>0</v>
      </c>
      <c r="G100" s="59">
        <f>'Simpler template_UPDATED'!G102</f>
        <v>0</v>
      </c>
      <c r="H100" s="59">
        <f>'Simpler template_UPDATED'!H102</f>
        <v>0</v>
      </c>
      <c r="I100" s="59">
        <f>'Simpler template_UPDATED'!I102</f>
        <v>0</v>
      </c>
      <c r="J100" s="59">
        <f>'Simpler template_UPDATED'!J102</f>
        <v>0</v>
      </c>
      <c r="K100" s="59">
        <f>'Simpler template_UPDATED'!K102</f>
        <v>0</v>
      </c>
      <c r="L100" s="59">
        <f>'Simpler template_UPDATED'!L102</f>
        <v>0</v>
      </c>
      <c r="M100" s="178"/>
      <c r="N100" s="5"/>
      <c r="O100" s="5"/>
      <c r="P100" s="5"/>
      <c r="Q100" s="5"/>
      <c r="R100" s="5"/>
      <c r="S100" s="5"/>
      <c r="T100" s="5"/>
      <c r="U100" s="5"/>
      <c r="V100" s="5"/>
      <c r="W100" s="5"/>
      <c r="X100" s="5"/>
      <c r="Y100" s="5"/>
      <c r="Z100" s="5"/>
      <c r="AA100" s="5"/>
      <c r="AB100" s="5"/>
      <c r="AC100" s="5"/>
      <c r="AD100" s="4"/>
      <c r="AE100" s="5"/>
    </row>
    <row r="101" spans="1:31" ht="15.75" customHeight="1">
      <c r="A101" s="178"/>
      <c r="B101" s="83" t="s">
        <v>258</v>
      </c>
      <c r="C101" s="72"/>
      <c r="D101" s="59">
        <f>'Simpler template_UPDATED'!D103</f>
        <v>0</v>
      </c>
      <c r="E101" s="59">
        <f>'Simpler template_UPDATED'!E103</f>
        <v>0</v>
      </c>
      <c r="F101" s="59">
        <f>'Simpler template_UPDATED'!F103</f>
        <v>0</v>
      </c>
      <c r="G101" s="59">
        <f>'Simpler template_UPDATED'!G103</f>
        <v>0</v>
      </c>
      <c r="H101" s="59">
        <f>'Simpler template_UPDATED'!H103</f>
        <v>0</v>
      </c>
      <c r="I101" s="59">
        <f>'Simpler template_UPDATED'!I103</f>
        <v>0</v>
      </c>
      <c r="J101" s="59">
        <f>'Simpler template_UPDATED'!J103</f>
        <v>0</v>
      </c>
      <c r="K101" s="59">
        <f>'Simpler template_UPDATED'!K103</f>
        <v>0</v>
      </c>
      <c r="L101" s="59">
        <f>'Simpler template_UPDATED'!L103</f>
        <v>0</v>
      </c>
      <c r="M101" s="178"/>
      <c r="N101" s="5"/>
      <c r="O101" s="5"/>
      <c r="P101" s="5"/>
      <c r="Q101" s="5"/>
      <c r="R101" s="5"/>
      <c r="S101" s="5"/>
      <c r="T101" s="5"/>
      <c r="U101" s="5"/>
      <c r="V101" s="5"/>
      <c r="W101" s="5"/>
      <c r="X101" s="5"/>
      <c r="Y101" s="5"/>
      <c r="Z101" s="5"/>
      <c r="AA101" s="5"/>
      <c r="AB101" s="5"/>
      <c r="AC101" s="5"/>
      <c r="AD101" s="4"/>
      <c r="AE101" s="5"/>
    </row>
    <row r="102" spans="1:31" ht="15.75" customHeight="1">
      <c r="A102" s="178"/>
      <c r="B102" s="174" t="s">
        <v>130</v>
      </c>
      <c r="C102" s="175"/>
      <c r="D102" s="12" t="s">
        <v>5</v>
      </c>
      <c r="E102" s="12">
        <v>2017</v>
      </c>
      <c r="F102" s="12" t="s">
        <v>131</v>
      </c>
      <c r="G102" s="12">
        <v>2019</v>
      </c>
      <c r="H102" s="12">
        <v>2020</v>
      </c>
      <c r="I102" s="12" t="s">
        <v>259</v>
      </c>
      <c r="J102" s="12">
        <v>2022</v>
      </c>
      <c r="K102" s="12">
        <v>2023</v>
      </c>
      <c r="L102" s="14" t="s">
        <v>55</v>
      </c>
      <c r="M102" s="178"/>
      <c r="N102" s="5"/>
      <c r="O102" s="5"/>
      <c r="P102" s="5"/>
      <c r="Q102" s="5"/>
      <c r="R102" s="5"/>
      <c r="S102" s="5"/>
      <c r="T102" s="5"/>
      <c r="U102" s="5"/>
      <c r="V102" s="5"/>
      <c r="W102" s="5"/>
      <c r="X102" s="5"/>
      <c r="Y102" s="5"/>
      <c r="Z102" s="5"/>
      <c r="AA102" s="5"/>
      <c r="AB102" s="5"/>
      <c r="AC102" s="5"/>
      <c r="AD102" s="5"/>
      <c r="AE102" s="5"/>
    </row>
    <row r="103" spans="1:31" ht="15.75" customHeight="1">
      <c r="A103" s="178"/>
      <c r="B103" s="197" t="s">
        <v>132</v>
      </c>
      <c r="C103" s="19" t="s">
        <v>18</v>
      </c>
      <c r="D103" s="23">
        <f>'Simpler template_UPDATED'!D105</f>
        <v>0</v>
      </c>
      <c r="E103" s="23">
        <f>'Simpler template_UPDATED'!E105</f>
        <v>2</v>
      </c>
      <c r="F103" s="23">
        <f>'Simpler template_UPDATED'!F105</f>
        <v>2</v>
      </c>
      <c r="G103" s="23">
        <f>'Simpler template_UPDATED'!G105</f>
        <v>2</v>
      </c>
      <c r="H103" s="23">
        <f>'Simpler template_UPDATED'!H105</f>
        <v>5</v>
      </c>
      <c r="I103" s="23">
        <f>'Simpler template_UPDATED'!I105</f>
        <v>4</v>
      </c>
      <c r="J103" s="23">
        <f>'Simpler template_UPDATED'!J105</f>
        <v>5</v>
      </c>
      <c r="K103" s="23">
        <f>'Simpler template_UPDATED'!K105</f>
        <v>5</v>
      </c>
      <c r="L103" s="23">
        <f>'Simpler template_UPDATED'!L105</f>
        <v>5</v>
      </c>
      <c r="M103" s="178"/>
      <c r="N103" s="5"/>
      <c r="O103" s="5"/>
      <c r="P103" s="5"/>
      <c r="Q103" s="5"/>
      <c r="R103" s="5"/>
      <c r="S103" s="5"/>
      <c r="T103" s="5"/>
      <c r="U103" s="5"/>
      <c r="V103" s="5"/>
      <c r="W103" s="5"/>
      <c r="X103" s="5"/>
      <c r="Y103" s="5"/>
      <c r="Z103" s="5"/>
      <c r="AA103" s="5"/>
      <c r="AB103" s="5"/>
      <c r="AC103" s="5"/>
      <c r="AD103" s="5"/>
      <c r="AE103" s="5"/>
    </row>
    <row r="104" spans="1:31" ht="15.75" customHeight="1">
      <c r="A104" s="178"/>
      <c r="B104" s="169"/>
      <c r="C104" s="19" t="s">
        <v>28</v>
      </c>
      <c r="D104" s="34">
        <f>'Simpler template_UPDATED'!D106</f>
        <v>0</v>
      </c>
      <c r="E104" s="23" t="str">
        <f>'Simpler template_UPDATED'!E106</f>
        <v>Results from the models have been analysed and we have additional understanding (“new pieces of
evidence”) from which to replicate work. [Crab and Health]</v>
      </c>
      <c r="F104" s="23" t="str">
        <f>'Simpler template_UPDATED'!F106</f>
        <v>PDD for TH, manuscript on sea cucumber model, 3 theses dissertations on sea cucumber model from UoE, draft crab manuscript on effectiveness of periodic crab closures, ISS paper = Number completed, vs number pending</v>
      </c>
      <c r="G104" s="23">
        <f>'Simpler template_UPDATED'!G106</f>
        <v>0</v>
      </c>
      <c r="H104" s="23">
        <f>'Simpler template_UPDATED'!H106</f>
        <v>0</v>
      </c>
      <c r="I104" s="23">
        <f>'Simpler template_UPDATED'!I106</f>
        <v>0</v>
      </c>
      <c r="J104" s="23">
        <f>'Simpler template_UPDATED'!J106</f>
        <v>0</v>
      </c>
      <c r="K104" s="23">
        <f>'Simpler template_UPDATED'!K106</f>
        <v>0</v>
      </c>
      <c r="L104" s="23">
        <f>'Simpler template_UPDATED'!L106</f>
        <v>0</v>
      </c>
      <c r="M104" s="178"/>
      <c r="N104" s="5"/>
      <c r="O104" s="5"/>
      <c r="P104" s="5"/>
      <c r="Q104" s="5"/>
      <c r="R104" s="5"/>
      <c r="S104" s="5"/>
      <c r="T104" s="5"/>
      <c r="U104" s="5"/>
      <c r="V104" s="5"/>
      <c r="W104" s="5"/>
      <c r="X104" s="5"/>
      <c r="Y104" s="5"/>
      <c r="Z104" s="5"/>
      <c r="AA104" s="5"/>
      <c r="AB104" s="5"/>
      <c r="AC104" s="5"/>
      <c r="AD104" s="5"/>
      <c r="AE104" s="5"/>
    </row>
    <row r="105" spans="1:31" ht="15.75" customHeight="1">
      <c r="A105" s="178"/>
      <c r="B105" s="169"/>
      <c r="C105" s="23"/>
      <c r="D105" s="182" t="s">
        <v>32</v>
      </c>
      <c r="E105" s="183"/>
      <c r="F105" s="183"/>
      <c r="G105" s="183"/>
      <c r="H105" s="183"/>
      <c r="I105" s="183"/>
      <c r="J105" s="183"/>
      <c r="K105" s="183"/>
      <c r="L105" s="184"/>
      <c r="M105" s="178"/>
      <c r="N105" s="5"/>
      <c r="O105" s="5"/>
      <c r="P105" s="5"/>
      <c r="Q105" s="5"/>
      <c r="R105" s="5"/>
      <c r="S105" s="5"/>
      <c r="T105" s="5"/>
      <c r="U105" s="5"/>
      <c r="V105" s="5"/>
      <c r="W105" s="5"/>
      <c r="X105" s="5"/>
      <c r="Y105" s="5"/>
      <c r="Z105" s="5"/>
      <c r="AA105" s="5"/>
      <c r="AB105" s="5"/>
      <c r="AC105" s="5"/>
      <c r="AD105" s="5"/>
      <c r="AE105" s="5"/>
    </row>
    <row r="106" spans="1:31" ht="15.75" customHeight="1">
      <c r="A106" s="178"/>
      <c r="B106" s="170"/>
      <c r="C106" s="23"/>
      <c r="D106" s="187" t="s">
        <v>136</v>
      </c>
      <c r="E106" s="183"/>
      <c r="F106" s="183"/>
      <c r="G106" s="183"/>
      <c r="H106" s="183"/>
      <c r="I106" s="183"/>
      <c r="J106" s="183"/>
      <c r="K106" s="183"/>
      <c r="L106" s="184"/>
      <c r="M106" s="178"/>
      <c r="N106" s="5"/>
      <c r="O106" s="5"/>
      <c r="P106" s="5"/>
      <c r="Q106" s="5"/>
      <c r="R106" s="5"/>
      <c r="S106" s="5"/>
      <c r="T106" s="5"/>
      <c r="U106" s="5"/>
      <c r="V106" s="5"/>
      <c r="W106" s="5"/>
      <c r="X106" s="5"/>
      <c r="Y106" s="5"/>
      <c r="Z106" s="5"/>
      <c r="AA106" s="5"/>
      <c r="AB106" s="5"/>
      <c r="AC106" s="5"/>
      <c r="AD106" s="5"/>
      <c r="AE106" s="5"/>
    </row>
    <row r="107" spans="1:31" ht="15.75" customHeight="1">
      <c r="A107" s="178"/>
      <c r="B107" s="70" t="s">
        <v>137</v>
      </c>
      <c r="C107" s="58"/>
      <c r="D107" s="59">
        <f>'Simpler template_UPDATED'!D109</f>
        <v>0</v>
      </c>
      <c r="E107" s="59">
        <f>'Simpler template_UPDATED'!E109</f>
        <v>0</v>
      </c>
      <c r="F107" s="59">
        <f>'Simpler template_UPDATED'!F109</f>
        <v>0</v>
      </c>
      <c r="G107" s="59">
        <f>'Simpler template_UPDATED'!G109</f>
        <v>0</v>
      </c>
      <c r="H107" s="59">
        <f>'Simpler template_UPDATED'!H109</f>
        <v>1</v>
      </c>
      <c r="I107" s="59">
        <f>'Simpler template_UPDATED'!I109</f>
        <v>1</v>
      </c>
      <c r="J107" s="59">
        <f>'Simpler template_UPDATED'!J109</f>
        <v>1</v>
      </c>
      <c r="K107" s="59">
        <f>'Simpler template_UPDATED'!K109</f>
        <v>1</v>
      </c>
      <c r="L107" s="59">
        <f>'Simpler template_UPDATED'!L109</f>
        <v>1</v>
      </c>
      <c r="M107" s="178"/>
      <c r="N107" s="5"/>
      <c r="O107" s="5"/>
      <c r="P107" s="5"/>
      <c r="Q107" s="5"/>
      <c r="R107" s="5"/>
      <c r="S107" s="5"/>
      <c r="T107" s="5"/>
      <c r="U107" s="5"/>
      <c r="V107" s="5"/>
      <c r="W107" s="5"/>
      <c r="X107" s="5"/>
      <c r="Y107" s="5"/>
      <c r="Z107" s="5"/>
      <c r="AA107" s="5"/>
      <c r="AB107" s="5"/>
      <c r="AC107" s="5"/>
      <c r="AD107" s="4"/>
      <c r="AE107" s="5"/>
    </row>
    <row r="108" spans="1:31" ht="15.75" customHeight="1">
      <c r="A108" s="178"/>
      <c r="B108" s="70" t="s">
        <v>62</v>
      </c>
      <c r="C108" s="58"/>
      <c r="D108" s="59">
        <f>'Simpler template_UPDATED'!D110</f>
        <v>0</v>
      </c>
      <c r="E108" s="59">
        <f>'Simpler template_UPDATED'!E110</f>
        <v>1</v>
      </c>
      <c r="F108" s="59">
        <f>'Simpler template_UPDATED'!F110</f>
        <v>0</v>
      </c>
      <c r="G108" s="59">
        <f>'Simpler template_UPDATED'!G110</f>
        <v>1</v>
      </c>
      <c r="H108" s="59">
        <f>'Simpler template_UPDATED'!H110</f>
        <v>1</v>
      </c>
      <c r="I108" s="59">
        <f>'Simpler template_UPDATED'!I110</f>
        <v>0</v>
      </c>
      <c r="J108" s="59">
        <f>'Simpler template_UPDATED'!J110</f>
        <v>1</v>
      </c>
      <c r="K108" s="59">
        <f>'Simpler template_UPDATED'!K110</f>
        <v>1</v>
      </c>
      <c r="L108" s="59">
        <f>'Simpler template_UPDATED'!L110</f>
        <v>1</v>
      </c>
      <c r="M108" s="178"/>
      <c r="N108" s="5"/>
      <c r="O108" s="5"/>
      <c r="P108" s="5"/>
      <c r="Q108" s="5"/>
      <c r="R108" s="5"/>
      <c r="S108" s="5"/>
      <c r="T108" s="5"/>
      <c r="U108" s="5"/>
      <c r="V108" s="5"/>
      <c r="W108" s="5"/>
      <c r="X108" s="5"/>
      <c r="Y108" s="5"/>
      <c r="Z108" s="5"/>
      <c r="AA108" s="5"/>
      <c r="AB108" s="5"/>
      <c r="AC108" s="5"/>
      <c r="AD108" s="4"/>
      <c r="AE108" s="5"/>
    </row>
    <row r="109" spans="1:31" ht="15.75" customHeight="1">
      <c r="A109" s="178"/>
      <c r="B109" s="70" t="s">
        <v>63</v>
      </c>
      <c r="C109" s="58"/>
      <c r="D109" s="59">
        <f>'Simpler template_UPDATED'!D111</f>
        <v>0</v>
      </c>
      <c r="E109" s="59">
        <f>'Simpler template_UPDATED'!E111</f>
        <v>1</v>
      </c>
      <c r="F109" s="59">
        <f>'Simpler template_UPDATED'!F111</f>
        <v>1</v>
      </c>
      <c r="G109" s="59">
        <f>'Simpler template_UPDATED'!G111</f>
        <v>1</v>
      </c>
      <c r="H109" s="59">
        <f>'Simpler template_UPDATED'!H111</f>
        <v>1</v>
      </c>
      <c r="I109" s="59">
        <f>'Simpler template_UPDATED'!I111</f>
        <v>1</v>
      </c>
      <c r="J109" s="59">
        <f>'Simpler template_UPDATED'!J111</f>
        <v>1</v>
      </c>
      <c r="K109" s="59">
        <f>'Simpler template_UPDATED'!K111</f>
        <v>1</v>
      </c>
      <c r="L109" s="59">
        <f>'Simpler template_UPDATED'!L111</f>
        <v>1</v>
      </c>
      <c r="M109" s="178"/>
      <c r="N109" s="5"/>
      <c r="O109" s="5"/>
      <c r="P109" s="5"/>
      <c r="Q109" s="5"/>
      <c r="R109" s="5"/>
      <c r="S109" s="5"/>
      <c r="T109" s="5"/>
      <c r="U109" s="5"/>
      <c r="V109" s="5"/>
      <c r="W109" s="5"/>
      <c r="X109" s="5"/>
      <c r="Y109" s="5"/>
      <c r="Z109" s="5"/>
      <c r="AA109" s="5"/>
      <c r="AB109" s="5"/>
      <c r="AC109" s="5"/>
      <c r="AD109" s="4"/>
      <c r="AE109" s="5"/>
    </row>
    <row r="110" spans="1:31" ht="15.75" customHeight="1">
      <c r="A110" s="178"/>
      <c r="B110" s="70" t="s">
        <v>64</v>
      </c>
      <c r="C110" s="58"/>
      <c r="D110" s="59">
        <f>'Simpler template_UPDATED'!D112</f>
        <v>0</v>
      </c>
      <c r="E110" s="59">
        <f>'Simpler template_UPDATED'!E112</f>
        <v>0</v>
      </c>
      <c r="F110" s="59">
        <f>'Simpler template_UPDATED'!F112</f>
        <v>0</v>
      </c>
      <c r="G110" s="59">
        <f>'Simpler template_UPDATED'!G113</f>
        <v>0</v>
      </c>
      <c r="H110" s="59">
        <f>'Simpler template_UPDATED'!H112</f>
        <v>1</v>
      </c>
      <c r="I110" s="59">
        <f>'Simpler template_UPDATED'!I112</f>
        <v>1</v>
      </c>
      <c r="J110" s="59">
        <f>'Simpler template_UPDATED'!J112</f>
        <v>1</v>
      </c>
      <c r="K110" s="59">
        <f>'Simpler template_UPDATED'!K112</f>
        <v>1</v>
      </c>
      <c r="L110" s="59">
        <f>'Simpler template_UPDATED'!L112</f>
        <v>1</v>
      </c>
      <c r="M110" s="178"/>
      <c r="N110" s="5"/>
      <c r="O110" s="5"/>
      <c r="P110" s="5"/>
      <c r="Q110" s="5"/>
      <c r="R110" s="5"/>
      <c r="S110" s="5"/>
      <c r="T110" s="5"/>
      <c r="U110" s="5"/>
      <c r="V110" s="5"/>
      <c r="W110" s="5"/>
      <c r="X110" s="5"/>
      <c r="Y110" s="5"/>
      <c r="Z110" s="5"/>
      <c r="AA110" s="5"/>
      <c r="AB110" s="5"/>
      <c r="AC110" s="5"/>
      <c r="AD110" s="4"/>
      <c r="AE110" s="5"/>
    </row>
    <row r="111" spans="1:31" ht="15.75" customHeight="1">
      <c r="A111" s="178"/>
      <c r="B111" s="70" t="s">
        <v>65</v>
      </c>
      <c r="C111" s="58"/>
      <c r="D111" s="59">
        <f>'Simpler template_UPDATED'!D113</f>
        <v>0</v>
      </c>
      <c r="E111" s="59">
        <f>'Simpler template_UPDATED'!E113</f>
        <v>0</v>
      </c>
      <c r="F111" s="59">
        <f>'Simpler template_UPDATED'!F113</f>
        <v>1</v>
      </c>
      <c r="G111" s="59" t="e">
        <f>#REF!</f>
        <v>#REF!</v>
      </c>
      <c r="H111" s="59">
        <f>'Simpler template_UPDATED'!H113</f>
        <v>1</v>
      </c>
      <c r="I111" s="59">
        <f>'Simpler template_UPDATED'!I113</f>
        <v>1</v>
      </c>
      <c r="J111" s="59">
        <f>'Simpler template_UPDATED'!J113</f>
        <v>1</v>
      </c>
      <c r="K111" s="59">
        <f>'Simpler template_UPDATED'!K113</f>
        <v>1</v>
      </c>
      <c r="L111" s="59">
        <f>'Simpler template_UPDATED'!L113</f>
        <v>1</v>
      </c>
      <c r="M111" s="178"/>
      <c r="N111" s="5"/>
      <c r="O111" s="5"/>
      <c r="P111" s="5"/>
      <c r="Q111" s="5"/>
      <c r="R111" s="5"/>
      <c r="S111" s="5"/>
      <c r="T111" s="5"/>
      <c r="U111" s="5"/>
      <c r="V111" s="5"/>
      <c r="W111" s="5"/>
      <c r="X111" s="5"/>
      <c r="Y111" s="5"/>
      <c r="Z111" s="5"/>
      <c r="AA111" s="5"/>
      <c r="AB111" s="5"/>
      <c r="AC111" s="5"/>
      <c r="AD111" s="4"/>
      <c r="AE111" s="5"/>
    </row>
    <row r="112" spans="1:31" ht="15.75" customHeight="1">
      <c r="A112" s="179"/>
      <c r="B112" s="71"/>
      <c r="C112" s="72"/>
      <c r="D112" s="59">
        <f>'Simpler template_UPDATED'!D114</f>
        <v>0</v>
      </c>
      <c r="E112" s="59">
        <f>'Simpler template_UPDATED'!E114</f>
        <v>0</v>
      </c>
      <c r="F112" s="59">
        <f>'Simpler template_UPDATED'!F114</f>
        <v>0</v>
      </c>
      <c r="G112" s="59">
        <f>'Simpler template_UPDATED'!G114</f>
        <v>0</v>
      </c>
      <c r="H112" s="59">
        <f>'Simpler template_UPDATED'!H114</f>
        <v>0</v>
      </c>
      <c r="I112" s="59">
        <f>'Simpler template_UPDATED'!I114</f>
        <v>0</v>
      </c>
      <c r="J112" s="59">
        <f>'Simpler template_UPDATED'!J114</f>
        <v>0</v>
      </c>
      <c r="K112" s="59">
        <f>'Simpler template_UPDATED'!K114</f>
        <v>0</v>
      </c>
      <c r="L112" s="59">
        <f>'Simpler template_UPDATED'!L114</f>
        <v>0</v>
      </c>
      <c r="M112" s="179"/>
      <c r="N112" s="5"/>
      <c r="O112" s="5"/>
      <c r="P112" s="5"/>
      <c r="Q112" s="5"/>
      <c r="R112" s="5"/>
      <c r="S112" s="5"/>
      <c r="T112" s="5"/>
      <c r="U112" s="5"/>
      <c r="V112" s="5"/>
      <c r="W112" s="5"/>
      <c r="X112" s="5"/>
      <c r="Y112" s="5"/>
      <c r="Z112" s="5"/>
      <c r="AA112" s="5"/>
      <c r="AB112" s="5"/>
      <c r="AC112" s="5"/>
      <c r="AD112" s="4"/>
      <c r="AE112" s="5"/>
    </row>
    <row r="113" spans="1:31" ht="15.75" customHeight="1">
      <c r="A113" s="73"/>
      <c r="B113" s="54"/>
      <c r="C113" s="54"/>
      <c r="D113" s="54"/>
      <c r="E113" s="54"/>
      <c r="F113" s="54"/>
      <c r="G113" s="54"/>
      <c r="H113" s="54"/>
      <c r="I113" s="54"/>
      <c r="J113" s="54"/>
      <c r="K113" s="54"/>
      <c r="L113" s="54"/>
      <c r="M113" s="4"/>
      <c r="N113" s="5"/>
      <c r="O113" s="5"/>
      <c r="P113" s="5"/>
      <c r="Q113" s="5"/>
      <c r="R113" s="5"/>
      <c r="S113" s="5"/>
      <c r="T113" s="5"/>
      <c r="U113" s="5"/>
      <c r="V113" s="5"/>
      <c r="W113" s="5"/>
      <c r="X113" s="5"/>
      <c r="Y113" s="5"/>
      <c r="Z113" s="5"/>
      <c r="AA113" s="5"/>
      <c r="AB113" s="5"/>
      <c r="AC113" s="5"/>
      <c r="AD113" s="5"/>
      <c r="AE113" s="5"/>
    </row>
    <row r="114" spans="1:31" ht="15.75" customHeight="1">
      <c r="A114" s="73"/>
      <c r="B114" s="54"/>
      <c r="C114" s="54"/>
      <c r="D114" s="54"/>
      <c r="E114" s="54"/>
      <c r="F114" s="54"/>
      <c r="G114" s="54"/>
      <c r="H114" s="54"/>
      <c r="I114" s="54"/>
      <c r="J114" s="54"/>
      <c r="K114" s="54"/>
      <c r="L114" s="54"/>
      <c r="M114" s="4"/>
      <c r="N114" s="5"/>
      <c r="O114" s="5"/>
      <c r="P114" s="5"/>
      <c r="Q114" s="5"/>
      <c r="R114" s="5"/>
      <c r="S114" s="5"/>
      <c r="T114" s="5"/>
      <c r="U114" s="5"/>
      <c r="V114" s="5"/>
      <c r="W114" s="5"/>
      <c r="X114" s="5"/>
      <c r="Y114" s="5"/>
      <c r="Z114" s="5"/>
      <c r="AA114" s="5"/>
      <c r="AB114" s="5"/>
      <c r="AC114" s="5"/>
      <c r="AD114" s="5"/>
      <c r="AE114" s="5"/>
    </row>
    <row r="115" spans="1:31" ht="15.75" customHeight="1">
      <c r="A115" s="10" t="s">
        <v>139</v>
      </c>
      <c r="B115" s="174" t="s">
        <v>140</v>
      </c>
      <c r="C115" s="175"/>
      <c r="D115" s="12" t="s">
        <v>5</v>
      </c>
      <c r="E115" s="12">
        <v>2017</v>
      </c>
      <c r="F115" s="12">
        <v>2018</v>
      </c>
      <c r="G115" s="12" t="s">
        <v>251</v>
      </c>
      <c r="H115" s="12">
        <v>2020</v>
      </c>
      <c r="I115" s="12" t="s">
        <v>259</v>
      </c>
      <c r="J115" s="12">
        <v>2022</v>
      </c>
      <c r="K115" s="12">
        <v>2023</v>
      </c>
      <c r="L115" s="14" t="s">
        <v>55</v>
      </c>
      <c r="M115" s="56" t="s">
        <v>96</v>
      </c>
      <c r="N115" s="5"/>
      <c r="O115" s="5"/>
      <c r="P115" s="5"/>
      <c r="Q115" s="5"/>
      <c r="R115" s="5"/>
      <c r="S115" s="5"/>
      <c r="T115" s="5"/>
      <c r="U115" s="5"/>
      <c r="V115" s="5"/>
      <c r="W115" s="5"/>
      <c r="X115" s="5"/>
      <c r="Y115" s="5"/>
      <c r="Z115" s="5"/>
      <c r="AA115" s="5"/>
      <c r="AB115" s="5"/>
      <c r="AC115" s="5"/>
      <c r="AD115" s="5"/>
      <c r="AE115" s="5"/>
    </row>
    <row r="116" spans="1:31" ht="12.75" customHeight="1">
      <c r="A116" s="180" t="s">
        <v>141</v>
      </c>
      <c r="B116" s="181" t="s">
        <v>142</v>
      </c>
      <c r="C116" s="19" t="s">
        <v>18</v>
      </c>
      <c r="D116" s="23">
        <f>'Simpler template_UPDATED'!D118</f>
        <v>1</v>
      </c>
      <c r="E116" s="23">
        <f>'Simpler template_UPDATED'!E118</f>
        <v>2</v>
      </c>
      <c r="F116" s="23">
        <f>'Simpler template_UPDATED'!F118</f>
        <v>2</v>
      </c>
      <c r="G116" s="23">
        <f>'Simpler template_UPDATED'!G118</f>
        <v>3</v>
      </c>
      <c r="H116" s="23">
        <f>'Simpler template_UPDATED'!H118</f>
        <v>4</v>
      </c>
      <c r="I116" s="23">
        <f>'Simpler template_UPDATED'!I118</f>
        <v>5</v>
      </c>
      <c r="J116" s="23">
        <f>'Simpler template_UPDATED'!J118</f>
        <v>5</v>
      </c>
      <c r="K116" s="23">
        <f>'Simpler template_UPDATED'!K118</f>
        <v>6</v>
      </c>
      <c r="L116" s="23">
        <f>'Simpler template_UPDATED'!L118</f>
        <v>6</v>
      </c>
      <c r="M116" s="186" t="str">
        <f>'Simpler template_UPDATED'!M118</f>
        <v xml:space="preserve">Community benefit from carbon payments or other ecosystem services and uphold management plans which include protection of mangroves, reducing deforestation/degradation
- If management plans are in place and followed communities will be clear on the activities that need to be undertaken to acheive improved management </v>
      </c>
      <c r="N116" s="5"/>
      <c r="O116" s="5"/>
      <c r="P116" s="5"/>
      <c r="Q116" s="5"/>
      <c r="R116" s="5"/>
      <c r="S116" s="5"/>
      <c r="T116" s="5"/>
      <c r="U116" s="5"/>
      <c r="V116" s="5"/>
      <c r="W116" s="5"/>
      <c r="X116" s="5"/>
      <c r="Y116" s="5"/>
      <c r="Z116" s="5"/>
      <c r="AA116" s="5"/>
      <c r="AB116" s="5"/>
      <c r="AC116" s="5"/>
      <c r="AD116" s="5"/>
      <c r="AE116" s="5"/>
    </row>
    <row r="117" spans="1:31" ht="15.75" customHeight="1">
      <c r="A117" s="178"/>
      <c r="B117" s="169"/>
      <c r="C117" s="19" t="s">
        <v>28</v>
      </c>
      <c r="D117" s="34">
        <f>'Simpler template_UPDATED'!D119</f>
        <v>0</v>
      </c>
      <c r="E117" s="23">
        <f>'Simpler template_UPDATED'!E119</f>
        <v>2</v>
      </c>
      <c r="F117" s="23">
        <f>'Simpler template_UPDATED'!F119</f>
        <v>2</v>
      </c>
      <c r="G117" s="23">
        <f>'Simpler template_UPDATED'!G119</f>
        <v>0</v>
      </c>
      <c r="H117" s="23">
        <f>'Simpler template_UPDATED'!H119</f>
        <v>0</v>
      </c>
      <c r="I117" s="23">
        <f>'Simpler template_UPDATED'!I119</f>
        <v>0</v>
      </c>
      <c r="J117" s="23">
        <f>'Simpler template_UPDATED'!J119</f>
        <v>0</v>
      </c>
      <c r="K117" s="23">
        <f>'Simpler template_UPDATED'!K119</f>
        <v>0</v>
      </c>
      <c r="L117" s="23">
        <f>'Simpler template_UPDATED'!L119</f>
        <v>0</v>
      </c>
      <c r="M117" s="178"/>
      <c r="N117" s="5"/>
      <c r="O117" s="5"/>
      <c r="P117" s="5"/>
      <c r="Q117" s="5"/>
      <c r="R117" s="5"/>
      <c r="S117" s="5"/>
      <c r="T117" s="5"/>
      <c r="U117" s="5"/>
      <c r="V117" s="5"/>
      <c r="W117" s="5"/>
      <c r="X117" s="5"/>
      <c r="Y117" s="5"/>
      <c r="Z117" s="5"/>
      <c r="AA117" s="5"/>
      <c r="AB117" s="5"/>
      <c r="AC117" s="5"/>
      <c r="AD117" s="5"/>
      <c r="AE117" s="5"/>
    </row>
    <row r="118" spans="1:31" ht="15.75" customHeight="1">
      <c r="A118" s="178"/>
      <c r="B118" s="169"/>
      <c r="C118" s="182" t="s">
        <v>32</v>
      </c>
      <c r="D118" s="183"/>
      <c r="E118" s="183"/>
      <c r="F118" s="183"/>
      <c r="G118" s="183"/>
      <c r="H118" s="183"/>
      <c r="I118" s="183"/>
      <c r="J118" s="183"/>
      <c r="K118" s="183"/>
      <c r="L118" s="184"/>
      <c r="M118" s="178"/>
      <c r="N118" s="5"/>
      <c r="O118" s="5"/>
      <c r="P118" s="5"/>
      <c r="Q118" s="5"/>
      <c r="R118" s="5"/>
      <c r="S118" s="5"/>
      <c r="T118" s="5"/>
      <c r="U118" s="5"/>
      <c r="V118" s="5"/>
      <c r="W118" s="5"/>
      <c r="X118" s="5"/>
      <c r="Y118" s="5"/>
      <c r="Z118" s="5"/>
      <c r="AA118" s="5"/>
      <c r="AB118" s="5"/>
      <c r="AC118" s="5"/>
      <c r="AD118" s="5"/>
      <c r="AE118" s="5"/>
    </row>
    <row r="119" spans="1:31" ht="15.75" customHeight="1">
      <c r="A119" s="178"/>
      <c r="B119" s="170"/>
      <c r="C119" s="185"/>
      <c r="D119" s="183"/>
      <c r="E119" s="183"/>
      <c r="F119" s="183"/>
      <c r="G119" s="183"/>
      <c r="H119" s="183"/>
      <c r="I119" s="183"/>
      <c r="J119" s="183"/>
      <c r="K119" s="183"/>
      <c r="L119" s="184"/>
      <c r="M119" s="178"/>
      <c r="N119" s="5"/>
      <c r="O119" s="5"/>
      <c r="P119" s="5"/>
      <c r="Q119" s="5"/>
      <c r="R119" s="5"/>
      <c r="S119" s="5"/>
      <c r="T119" s="5"/>
      <c r="U119" s="5"/>
      <c r="V119" s="5"/>
      <c r="W119" s="5"/>
      <c r="X119" s="5"/>
      <c r="Y119" s="5"/>
      <c r="Z119" s="5"/>
      <c r="AA119" s="5"/>
      <c r="AB119" s="5"/>
      <c r="AC119" s="5"/>
      <c r="AD119" s="5"/>
      <c r="AE119" s="5"/>
    </row>
    <row r="120" spans="1:31" ht="15.75" customHeight="1">
      <c r="A120" s="178"/>
      <c r="B120" s="62" t="s">
        <v>49</v>
      </c>
      <c r="C120" s="58"/>
      <c r="D120" s="58">
        <f>'Simpler template_UPDATED'!D122</f>
        <v>1</v>
      </c>
      <c r="E120" s="58">
        <f>'Simpler template_UPDATED'!E122</f>
        <v>1</v>
      </c>
      <c r="F120" s="58">
        <f>'Simpler template_UPDATED'!F122</f>
        <v>1</v>
      </c>
      <c r="G120" s="58">
        <f>'Simpler template_UPDATED'!G122</f>
        <v>1</v>
      </c>
      <c r="H120" s="58">
        <f>'Simpler template_UPDATED'!H122</f>
        <v>1</v>
      </c>
      <c r="I120" s="58">
        <f>'Simpler template_UPDATED'!I122</f>
        <v>1</v>
      </c>
      <c r="J120" s="58">
        <f>'Simpler template_UPDATED'!J122</f>
        <v>1</v>
      </c>
      <c r="K120" s="58">
        <f>'Simpler template_UPDATED'!K122</f>
        <v>1</v>
      </c>
      <c r="L120" s="58">
        <f>'Simpler template_UPDATED'!L122</f>
        <v>1</v>
      </c>
      <c r="M120" s="178"/>
      <c r="N120" s="5"/>
      <c r="O120" s="5"/>
      <c r="P120" s="5"/>
      <c r="Q120" s="5"/>
      <c r="R120" s="5"/>
      <c r="S120" s="5"/>
      <c r="T120" s="5"/>
      <c r="U120" s="5"/>
      <c r="V120" s="5"/>
      <c r="W120" s="5"/>
      <c r="X120" s="5"/>
      <c r="Y120" s="5"/>
      <c r="Z120" s="5"/>
      <c r="AA120" s="5"/>
      <c r="AB120" s="5"/>
      <c r="AC120" s="5"/>
      <c r="AD120" s="4"/>
      <c r="AE120" s="5"/>
    </row>
    <row r="121" spans="1:31" ht="15.75" customHeight="1">
      <c r="A121" s="178"/>
      <c r="B121" s="62" t="s">
        <v>50</v>
      </c>
      <c r="C121" s="58"/>
      <c r="D121" s="58">
        <f>'Simpler template_UPDATED'!D123</f>
        <v>0</v>
      </c>
      <c r="E121" s="58">
        <f>'Simpler template_UPDATED'!E123</f>
        <v>1</v>
      </c>
      <c r="F121" s="58">
        <f>'Simpler template_UPDATED'!F123</f>
        <v>1</v>
      </c>
      <c r="G121" s="58">
        <f>'Simpler template_UPDATED'!G123</f>
        <v>1</v>
      </c>
      <c r="H121" s="58">
        <f>'Simpler template_UPDATED'!H123</f>
        <v>1</v>
      </c>
      <c r="I121" s="58">
        <f>'Simpler template_UPDATED'!I123</f>
        <v>1</v>
      </c>
      <c r="J121" s="58">
        <f>'Simpler template_UPDATED'!J123</f>
        <v>1</v>
      </c>
      <c r="K121" s="58">
        <f>'Simpler template_UPDATED'!K123</f>
        <v>1</v>
      </c>
      <c r="L121" s="58">
        <f>'Simpler template_UPDATED'!L123</f>
        <v>1</v>
      </c>
      <c r="M121" s="178"/>
      <c r="N121" s="5"/>
      <c r="O121" s="5"/>
      <c r="P121" s="5"/>
      <c r="Q121" s="5"/>
      <c r="R121" s="5"/>
      <c r="S121" s="5"/>
      <c r="T121" s="5"/>
      <c r="U121" s="5"/>
      <c r="V121" s="5"/>
      <c r="W121" s="5"/>
      <c r="X121" s="5"/>
      <c r="Y121" s="5"/>
      <c r="Z121" s="5"/>
      <c r="AA121" s="5"/>
      <c r="AB121" s="5"/>
      <c r="AC121" s="5"/>
      <c r="AD121" s="4"/>
      <c r="AE121" s="5"/>
    </row>
    <row r="122" spans="1:31" ht="15.75" customHeight="1">
      <c r="A122" s="178"/>
      <c r="B122" s="62" t="s">
        <v>51</v>
      </c>
      <c r="C122" s="58"/>
      <c r="D122" s="58">
        <f>'Simpler template_UPDATED'!D124</f>
        <v>0</v>
      </c>
      <c r="E122" s="58">
        <f>'Simpler template_UPDATED'!E124</f>
        <v>0</v>
      </c>
      <c r="F122" s="58">
        <f>'Simpler template_UPDATED'!F124</f>
        <v>0</v>
      </c>
      <c r="G122" s="58">
        <f>'Simpler template_UPDATED'!G124</f>
        <v>1</v>
      </c>
      <c r="H122" s="58">
        <f>'Simpler template_UPDATED'!H124</f>
        <v>1</v>
      </c>
      <c r="I122" s="58">
        <f>'Simpler template_UPDATED'!I124</f>
        <v>1</v>
      </c>
      <c r="J122" s="58">
        <f>'Simpler template_UPDATED'!J124</f>
        <v>1</v>
      </c>
      <c r="K122" s="58">
        <f>'Simpler template_UPDATED'!K124</f>
        <v>1</v>
      </c>
      <c r="L122" s="58">
        <f>'Simpler template_UPDATED'!L124</f>
        <v>1</v>
      </c>
      <c r="M122" s="178"/>
      <c r="N122" s="5"/>
      <c r="O122" s="5"/>
      <c r="P122" s="5"/>
      <c r="Q122" s="5"/>
      <c r="R122" s="5"/>
      <c r="S122" s="5"/>
      <c r="T122" s="5"/>
      <c r="U122" s="5"/>
      <c r="V122" s="5"/>
      <c r="W122" s="5"/>
      <c r="X122" s="5"/>
      <c r="Y122" s="5"/>
      <c r="Z122" s="5"/>
      <c r="AA122" s="5"/>
      <c r="AB122" s="5"/>
      <c r="AC122" s="5"/>
      <c r="AD122" s="4"/>
      <c r="AE122" s="5"/>
    </row>
    <row r="123" spans="1:31" ht="15.75" customHeight="1">
      <c r="A123" s="178"/>
      <c r="B123" s="62" t="s">
        <v>256</v>
      </c>
      <c r="C123" s="58"/>
      <c r="D123" s="58">
        <f>'Simpler template_UPDATED'!D125</f>
        <v>0</v>
      </c>
      <c r="E123" s="58">
        <f>'Simpler template_UPDATED'!E125</f>
        <v>0</v>
      </c>
      <c r="F123" s="58">
        <f>'Simpler template_UPDATED'!F125</f>
        <v>0</v>
      </c>
      <c r="G123" s="58">
        <f>'Simpler template_UPDATED'!G125</f>
        <v>0</v>
      </c>
      <c r="H123" s="58">
        <f>'Simpler template_UPDATED'!H125</f>
        <v>1</v>
      </c>
      <c r="I123" s="58">
        <f>'Simpler template_UPDATED'!I125</f>
        <v>1</v>
      </c>
      <c r="J123" s="58">
        <f>'Simpler template_UPDATED'!J125</f>
        <v>1</v>
      </c>
      <c r="K123" s="58">
        <f>'Simpler template_UPDATED'!K125</f>
        <v>1</v>
      </c>
      <c r="L123" s="58">
        <f>'Simpler template_UPDATED'!L125</f>
        <v>1</v>
      </c>
      <c r="M123" s="178"/>
      <c r="N123" s="5"/>
      <c r="O123" s="5"/>
      <c r="P123" s="5"/>
      <c r="Q123" s="5"/>
      <c r="R123" s="5"/>
      <c r="S123" s="5"/>
      <c r="T123" s="5"/>
      <c r="U123" s="5"/>
      <c r="V123" s="5"/>
      <c r="W123" s="5"/>
      <c r="X123" s="5"/>
      <c r="Y123" s="5"/>
      <c r="Z123" s="5"/>
      <c r="AA123" s="5"/>
      <c r="AB123" s="5"/>
      <c r="AC123" s="5"/>
      <c r="AD123" s="4"/>
      <c r="AE123" s="5"/>
    </row>
    <row r="124" spans="1:31" ht="15.75" customHeight="1">
      <c r="A124" s="178"/>
      <c r="B124" s="62" t="s">
        <v>257</v>
      </c>
      <c r="C124" s="58"/>
      <c r="D124" s="58">
        <f>'Simpler template_UPDATED'!D126</f>
        <v>0</v>
      </c>
      <c r="E124" s="58">
        <f>'Simpler template_UPDATED'!E126</f>
        <v>0</v>
      </c>
      <c r="F124" s="58">
        <f>'Simpler template_UPDATED'!F126</f>
        <v>0</v>
      </c>
      <c r="G124" s="58">
        <f>'Simpler template_UPDATED'!G126</f>
        <v>0</v>
      </c>
      <c r="H124" s="58">
        <f>'Simpler template_UPDATED'!H126</f>
        <v>0</v>
      </c>
      <c r="I124" s="58">
        <f>'Simpler template_UPDATED'!I126</f>
        <v>1</v>
      </c>
      <c r="J124" s="58">
        <f>'Simpler template_UPDATED'!J126</f>
        <v>1</v>
      </c>
      <c r="K124" s="58">
        <f>'Simpler template_UPDATED'!K126</f>
        <v>1</v>
      </c>
      <c r="L124" s="58">
        <f>'Simpler template_UPDATED'!L126</f>
        <v>1</v>
      </c>
      <c r="M124" s="178"/>
      <c r="N124" s="5"/>
      <c r="O124" s="5"/>
      <c r="P124" s="5"/>
      <c r="Q124" s="5"/>
      <c r="R124" s="5"/>
      <c r="S124" s="5"/>
      <c r="T124" s="5"/>
      <c r="U124" s="5"/>
      <c r="V124" s="5"/>
      <c r="W124" s="5"/>
      <c r="X124" s="5"/>
      <c r="Y124" s="5"/>
      <c r="Z124" s="5"/>
      <c r="AA124" s="5"/>
      <c r="AB124" s="5"/>
      <c r="AC124" s="5"/>
      <c r="AD124" s="4"/>
      <c r="AE124" s="5"/>
    </row>
    <row r="125" spans="1:31" ht="15.75" customHeight="1">
      <c r="A125" s="178"/>
      <c r="B125" s="83" t="s">
        <v>258</v>
      </c>
      <c r="C125" s="72"/>
      <c r="D125" s="58">
        <f>'Simpler template_UPDATED'!D127</f>
        <v>0</v>
      </c>
      <c r="E125" s="58">
        <f>'Simpler template_UPDATED'!E127</f>
        <v>0</v>
      </c>
      <c r="F125" s="58">
        <f>'Simpler template_UPDATED'!F127</f>
        <v>0</v>
      </c>
      <c r="G125" s="58">
        <f>'Simpler template_UPDATED'!G127</f>
        <v>0</v>
      </c>
      <c r="H125" s="58">
        <f>'Simpler template_UPDATED'!H127</f>
        <v>0</v>
      </c>
      <c r="I125" s="58">
        <f>'Simpler template_UPDATED'!I127</f>
        <v>0</v>
      </c>
      <c r="J125" s="58">
        <f>'Simpler template_UPDATED'!J127</f>
        <v>0</v>
      </c>
      <c r="K125" s="58">
        <f>'Simpler template_UPDATED'!K127</f>
        <v>1</v>
      </c>
      <c r="L125" s="58">
        <f>'Simpler template_UPDATED'!L127</f>
        <v>1</v>
      </c>
      <c r="M125" s="178"/>
      <c r="N125" s="5"/>
      <c r="O125" s="5"/>
      <c r="P125" s="5"/>
      <c r="Q125" s="5"/>
      <c r="R125" s="5"/>
      <c r="S125" s="5"/>
      <c r="T125" s="5"/>
      <c r="U125" s="5"/>
      <c r="V125" s="5"/>
      <c r="W125" s="5"/>
      <c r="X125" s="5"/>
      <c r="Y125" s="5"/>
      <c r="Z125" s="5"/>
      <c r="AA125" s="5"/>
      <c r="AB125" s="5"/>
      <c r="AC125" s="5"/>
      <c r="AD125" s="4"/>
      <c r="AE125" s="5"/>
    </row>
    <row r="126" spans="1:31" ht="15.75" customHeight="1">
      <c r="A126" s="178"/>
      <c r="B126" s="174" t="s">
        <v>144</v>
      </c>
      <c r="C126" s="175"/>
      <c r="D126" s="12" t="s">
        <v>5</v>
      </c>
      <c r="E126" s="12">
        <v>2017</v>
      </c>
      <c r="F126" s="12">
        <v>2018</v>
      </c>
      <c r="G126" s="12" t="s">
        <v>251</v>
      </c>
      <c r="H126" s="12">
        <v>2020</v>
      </c>
      <c r="I126" s="12" t="s">
        <v>259</v>
      </c>
      <c r="J126" s="12">
        <v>2022</v>
      </c>
      <c r="K126" s="12">
        <v>2023</v>
      </c>
      <c r="L126" s="14" t="s">
        <v>55</v>
      </c>
      <c r="M126" s="178"/>
      <c r="N126" s="5"/>
      <c r="O126" s="5"/>
      <c r="P126" s="5"/>
      <c r="Q126" s="5"/>
      <c r="R126" s="5"/>
      <c r="S126" s="5"/>
      <c r="T126" s="5"/>
      <c r="U126" s="5"/>
      <c r="V126" s="5"/>
      <c r="W126" s="5"/>
      <c r="X126" s="5"/>
      <c r="Y126" s="5"/>
      <c r="Z126" s="5"/>
      <c r="AA126" s="5"/>
      <c r="AB126" s="5"/>
      <c r="AC126" s="5"/>
      <c r="AD126" s="5"/>
      <c r="AE126" s="5"/>
    </row>
    <row r="127" spans="1:31" ht="15.75" customHeight="1">
      <c r="A127" s="178"/>
      <c r="B127" s="168" t="s">
        <v>145</v>
      </c>
      <c r="C127" s="19" t="s">
        <v>18</v>
      </c>
      <c r="D127" s="23">
        <f>'Simpler template_UPDATED'!D129</f>
        <v>1</v>
      </c>
      <c r="E127" s="23">
        <f>'Simpler template_UPDATED'!E129</f>
        <v>1</v>
      </c>
      <c r="F127" s="23">
        <f>'Simpler template_UPDATED'!F129</f>
        <v>1</v>
      </c>
      <c r="G127" s="23">
        <f>'Simpler template_UPDATED'!G129</f>
        <v>3</v>
      </c>
      <c r="H127" s="23">
        <f>'Simpler template_UPDATED'!H129</f>
        <v>3</v>
      </c>
      <c r="I127" s="23">
        <f>'Simpler template_UPDATED'!I129</f>
        <v>4</v>
      </c>
      <c r="J127" s="23">
        <f>'Simpler template_UPDATED'!J129</f>
        <v>4</v>
      </c>
      <c r="K127" s="23">
        <f>'Simpler template_UPDATED'!K129</f>
        <v>5</v>
      </c>
      <c r="L127" s="23">
        <f>'Simpler template_UPDATED'!L129</f>
        <v>5</v>
      </c>
      <c r="M127" s="178"/>
      <c r="N127" s="5"/>
      <c r="O127" s="5"/>
      <c r="P127" s="5"/>
      <c r="Q127" s="5"/>
      <c r="R127" s="5"/>
      <c r="S127" s="5"/>
      <c r="T127" s="5"/>
      <c r="U127" s="5"/>
      <c r="V127" s="5"/>
      <c r="W127" s="5"/>
      <c r="X127" s="5"/>
      <c r="Y127" s="5"/>
      <c r="Z127" s="5"/>
      <c r="AA127" s="5"/>
      <c r="AB127" s="5"/>
      <c r="AC127" s="5"/>
      <c r="AD127" s="5"/>
      <c r="AE127" s="5"/>
    </row>
    <row r="128" spans="1:31" ht="15.75" customHeight="1">
      <c r="A128" s="178"/>
      <c r="B128" s="169"/>
      <c r="C128" s="19" t="s">
        <v>28</v>
      </c>
      <c r="D128" s="34">
        <f>'Simpler template_UPDATED'!D130</f>
        <v>0</v>
      </c>
      <c r="E128" s="23">
        <f>'Simpler template_UPDATED'!E130</f>
        <v>1</v>
      </c>
      <c r="F128" s="23">
        <f>'Simpler template_UPDATED'!F130</f>
        <v>1</v>
      </c>
      <c r="G128" s="23">
        <f>'Simpler template_UPDATED'!G130</f>
        <v>0</v>
      </c>
      <c r="H128" s="23">
        <f>'Simpler template_UPDATED'!H130</f>
        <v>0</v>
      </c>
      <c r="I128" s="23">
        <f>'Simpler template_UPDATED'!I130</f>
        <v>0</v>
      </c>
      <c r="J128" s="23">
        <f>'Simpler template_UPDATED'!J130</f>
        <v>0</v>
      </c>
      <c r="K128" s="23">
        <f>'Simpler template_UPDATED'!K130</f>
        <v>0</v>
      </c>
      <c r="L128" s="23">
        <f>'Simpler template_UPDATED'!L130</f>
        <v>0</v>
      </c>
      <c r="M128" s="178"/>
      <c r="N128" s="5"/>
      <c r="O128" s="5"/>
      <c r="P128" s="5"/>
      <c r="Q128" s="5"/>
      <c r="R128" s="5"/>
      <c r="S128" s="5"/>
      <c r="T128" s="5"/>
      <c r="U128" s="5"/>
      <c r="V128" s="5"/>
      <c r="W128" s="5"/>
      <c r="X128" s="5"/>
      <c r="Y128" s="5"/>
      <c r="Z128" s="5"/>
      <c r="AA128" s="5"/>
      <c r="AB128" s="5"/>
      <c r="AC128" s="5"/>
      <c r="AD128" s="5"/>
      <c r="AE128" s="5"/>
    </row>
    <row r="129" spans="1:31" ht="15.75" customHeight="1">
      <c r="A129" s="178"/>
      <c r="B129" s="169"/>
      <c r="C129" s="182" t="s">
        <v>32</v>
      </c>
      <c r="D129" s="183"/>
      <c r="E129" s="183"/>
      <c r="F129" s="183"/>
      <c r="G129" s="183"/>
      <c r="H129" s="183"/>
      <c r="I129" s="183"/>
      <c r="J129" s="183"/>
      <c r="K129" s="183"/>
      <c r="L129" s="184"/>
      <c r="M129" s="178"/>
      <c r="N129" s="5"/>
      <c r="O129" s="5"/>
      <c r="P129" s="5"/>
      <c r="Q129" s="5"/>
      <c r="R129" s="5"/>
      <c r="S129" s="5"/>
      <c r="T129" s="5"/>
      <c r="U129" s="5"/>
      <c r="V129" s="5"/>
      <c r="W129" s="5"/>
      <c r="X129" s="5"/>
      <c r="Y129" s="5"/>
      <c r="Z129" s="5"/>
      <c r="AA129" s="5"/>
      <c r="AB129" s="5"/>
      <c r="AC129" s="5"/>
      <c r="AD129" s="5"/>
      <c r="AE129" s="5"/>
    </row>
    <row r="130" spans="1:31" ht="15.75" customHeight="1">
      <c r="A130" s="178"/>
      <c r="B130" s="170"/>
      <c r="C130" s="185"/>
      <c r="D130" s="183"/>
      <c r="E130" s="183"/>
      <c r="F130" s="183"/>
      <c r="G130" s="183"/>
      <c r="H130" s="183"/>
      <c r="I130" s="183"/>
      <c r="J130" s="183"/>
      <c r="K130" s="183"/>
      <c r="L130" s="184"/>
      <c r="M130" s="178"/>
      <c r="N130" s="5"/>
      <c r="O130" s="5"/>
      <c r="P130" s="5"/>
      <c r="Q130" s="5"/>
      <c r="R130" s="5"/>
      <c r="S130" s="5"/>
      <c r="T130" s="5"/>
      <c r="U130" s="5"/>
      <c r="V130" s="5"/>
      <c r="W130" s="5"/>
      <c r="X130" s="5"/>
      <c r="Y130" s="5"/>
      <c r="Z130" s="5"/>
      <c r="AA130" s="5"/>
      <c r="AB130" s="5"/>
      <c r="AC130" s="5"/>
      <c r="AD130" s="5"/>
      <c r="AE130" s="5"/>
    </row>
    <row r="131" spans="1:31" ht="15.75" customHeight="1">
      <c r="A131" s="178"/>
      <c r="B131" s="62" t="s">
        <v>49</v>
      </c>
      <c r="C131" s="58"/>
      <c r="D131" s="58">
        <f>'Simpler template_UPDATED'!D133</f>
        <v>0</v>
      </c>
      <c r="E131" s="58">
        <f>'Simpler template_UPDATED'!E133</f>
        <v>0</v>
      </c>
      <c r="F131" s="58">
        <f>'Simpler template_UPDATED'!F133</f>
        <v>0</v>
      </c>
      <c r="G131" s="58">
        <f>'Simpler template_UPDATED'!G133</f>
        <v>1</v>
      </c>
      <c r="H131" s="58">
        <f>'Simpler template_UPDATED'!H133</f>
        <v>1</v>
      </c>
      <c r="I131" s="58">
        <f>'Simpler template_UPDATED'!I133</f>
        <v>1</v>
      </c>
      <c r="J131" s="58">
        <f>'Simpler template_UPDATED'!J133</f>
        <v>1</v>
      </c>
      <c r="K131" s="58">
        <f>'Simpler template_UPDATED'!K133</f>
        <v>1</v>
      </c>
      <c r="L131" s="58">
        <f>'Simpler template_UPDATED'!L133</f>
        <v>1</v>
      </c>
      <c r="M131" s="178"/>
      <c r="N131" s="5"/>
      <c r="O131" s="5"/>
      <c r="P131" s="5"/>
      <c r="Q131" s="5"/>
      <c r="R131" s="5"/>
      <c r="S131" s="5"/>
      <c r="T131" s="5"/>
      <c r="U131" s="5"/>
      <c r="V131" s="5"/>
      <c r="W131" s="5"/>
      <c r="X131" s="5"/>
      <c r="Y131" s="5"/>
      <c r="Z131" s="5"/>
      <c r="AA131" s="5"/>
      <c r="AB131" s="5"/>
      <c r="AC131" s="5"/>
      <c r="AD131" s="4"/>
      <c r="AE131" s="5"/>
    </row>
    <row r="132" spans="1:31" ht="15.75" customHeight="1">
      <c r="A132" s="178"/>
      <c r="B132" s="62" t="s">
        <v>50</v>
      </c>
      <c r="C132" s="58"/>
      <c r="D132" s="58">
        <f>'Simpler template_UPDATED'!D134</f>
        <v>1</v>
      </c>
      <c r="E132" s="58">
        <f>'Simpler template_UPDATED'!E134</f>
        <v>1</v>
      </c>
      <c r="F132" s="58">
        <f>'Simpler template_UPDATED'!F134</f>
        <v>1</v>
      </c>
      <c r="G132" s="58">
        <f>'Simpler template_UPDATED'!G134</f>
        <v>1</v>
      </c>
      <c r="H132" s="58">
        <f>'Simpler template_UPDATED'!H134</f>
        <v>1</v>
      </c>
      <c r="I132" s="58">
        <f>'Simpler template_UPDATED'!I134</f>
        <v>1</v>
      </c>
      <c r="J132" s="58">
        <f>'Simpler template_UPDATED'!J134</f>
        <v>1</v>
      </c>
      <c r="K132" s="58">
        <f>'Simpler template_UPDATED'!K134</f>
        <v>1</v>
      </c>
      <c r="L132" s="58">
        <f>'Simpler template_UPDATED'!L134</f>
        <v>1</v>
      </c>
      <c r="M132" s="178"/>
      <c r="N132" s="5"/>
      <c r="O132" s="5"/>
      <c r="P132" s="5"/>
      <c r="Q132" s="5"/>
      <c r="R132" s="5"/>
      <c r="S132" s="5"/>
      <c r="T132" s="5"/>
      <c r="U132" s="5"/>
      <c r="V132" s="5"/>
      <c r="W132" s="5"/>
      <c r="X132" s="5"/>
      <c r="Y132" s="5"/>
      <c r="Z132" s="5"/>
      <c r="AA132" s="5"/>
      <c r="AB132" s="5"/>
      <c r="AC132" s="5"/>
      <c r="AD132" s="4"/>
      <c r="AE132" s="5"/>
    </row>
    <row r="133" spans="1:31" ht="15.75" customHeight="1">
      <c r="A133" s="178"/>
      <c r="B133" s="62" t="s">
        <v>51</v>
      </c>
      <c r="C133" s="58"/>
      <c r="D133" s="58">
        <f>'Simpler template_UPDATED'!D135</f>
        <v>0</v>
      </c>
      <c r="E133" s="58">
        <f>'Simpler template_UPDATED'!E135</f>
        <v>0</v>
      </c>
      <c r="F133" s="58">
        <f>'Simpler template_UPDATED'!F135</f>
        <v>0</v>
      </c>
      <c r="G133" s="58">
        <f>'Simpler template_UPDATED'!G135</f>
        <v>1</v>
      </c>
      <c r="H133" s="58">
        <f>'Simpler template_UPDATED'!H135</f>
        <v>1</v>
      </c>
      <c r="I133" s="58">
        <f>'Simpler template_UPDATED'!I135</f>
        <v>1</v>
      </c>
      <c r="J133" s="58">
        <f>'Simpler template_UPDATED'!J135</f>
        <v>1</v>
      </c>
      <c r="K133" s="58">
        <f>'Simpler template_UPDATED'!K135</f>
        <v>1</v>
      </c>
      <c r="L133" s="58">
        <f>'Simpler template_UPDATED'!L135</f>
        <v>1</v>
      </c>
      <c r="M133" s="178"/>
      <c r="N133" s="5"/>
      <c r="O133" s="5"/>
      <c r="P133" s="5"/>
      <c r="Q133" s="5"/>
      <c r="R133" s="5"/>
      <c r="S133" s="5"/>
      <c r="T133" s="5"/>
      <c r="U133" s="5"/>
      <c r="V133" s="5"/>
      <c r="W133" s="5"/>
      <c r="X133" s="5"/>
      <c r="Y133" s="5"/>
      <c r="Z133" s="5"/>
      <c r="AA133" s="5"/>
      <c r="AB133" s="5"/>
      <c r="AC133" s="5"/>
      <c r="AD133" s="4"/>
      <c r="AE133" s="5"/>
    </row>
    <row r="134" spans="1:31" ht="15.75" customHeight="1">
      <c r="A134" s="178"/>
      <c r="B134" s="62" t="s">
        <v>256</v>
      </c>
      <c r="C134" s="58"/>
      <c r="D134" s="58">
        <f>'Simpler template_UPDATED'!D136</f>
        <v>0</v>
      </c>
      <c r="E134" s="58">
        <f>'Simpler template_UPDATED'!E136</f>
        <v>0</v>
      </c>
      <c r="F134" s="58">
        <f>'Simpler template_UPDATED'!F136</f>
        <v>0</v>
      </c>
      <c r="G134" s="58">
        <f>'Simpler template_UPDATED'!G136</f>
        <v>0</v>
      </c>
      <c r="H134" s="58">
        <f>'Simpler template_UPDATED'!H136</f>
        <v>0</v>
      </c>
      <c r="I134" s="58">
        <f>'Simpler template_UPDATED'!I136</f>
        <v>1</v>
      </c>
      <c r="J134" s="58">
        <f>'Simpler template_UPDATED'!J136</f>
        <v>1</v>
      </c>
      <c r="K134" s="58">
        <f>'Simpler template_UPDATED'!K136</f>
        <v>1</v>
      </c>
      <c r="L134" s="58">
        <f>'Simpler template_UPDATED'!L136</f>
        <v>1</v>
      </c>
      <c r="M134" s="178"/>
      <c r="N134" s="5"/>
      <c r="O134" s="5"/>
      <c r="P134" s="5"/>
      <c r="Q134" s="5"/>
      <c r="R134" s="5"/>
      <c r="S134" s="5"/>
      <c r="T134" s="5"/>
      <c r="U134" s="5"/>
      <c r="V134" s="5"/>
      <c r="W134" s="5"/>
      <c r="X134" s="5"/>
      <c r="Y134" s="5"/>
      <c r="Z134" s="5"/>
      <c r="AA134" s="5"/>
      <c r="AB134" s="5"/>
      <c r="AC134" s="5"/>
      <c r="AD134" s="4"/>
      <c r="AE134" s="5"/>
    </row>
    <row r="135" spans="1:31" ht="15.75" customHeight="1">
      <c r="A135" s="178"/>
      <c r="B135" s="62" t="s">
        <v>257</v>
      </c>
      <c r="C135" s="58"/>
      <c r="D135" s="58">
        <f>'Simpler template_UPDATED'!D137</f>
        <v>0</v>
      </c>
      <c r="E135" s="58">
        <f>'Simpler template_UPDATED'!E137</f>
        <v>0</v>
      </c>
      <c r="F135" s="58">
        <f>'Simpler template_UPDATED'!F137</f>
        <v>0</v>
      </c>
      <c r="G135" s="58">
        <f>'Simpler template_UPDATED'!G137</f>
        <v>0</v>
      </c>
      <c r="H135" s="58">
        <f>'Simpler template_UPDATED'!H137</f>
        <v>0</v>
      </c>
      <c r="I135" s="58">
        <f>'Simpler template_UPDATED'!I137</f>
        <v>0</v>
      </c>
      <c r="J135" s="58">
        <f>'Simpler template_UPDATED'!J137</f>
        <v>0</v>
      </c>
      <c r="K135" s="58">
        <f>'Simpler template_UPDATED'!K137</f>
        <v>0</v>
      </c>
      <c r="L135" s="58">
        <f>'Simpler template_UPDATED'!L137</f>
        <v>0</v>
      </c>
      <c r="M135" s="178"/>
      <c r="N135" s="5"/>
      <c r="O135" s="5"/>
      <c r="P135" s="5"/>
      <c r="Q135" s="5"/>
      <c r="R135" s="5"/>
      <c r="S135" s="5"/>
      <c r="T135" s="5"/>
      <c r="U135" s="5"/>
      <c r="V135" s="5"/>
      <c r="W135" s="5"/>
      <c r="X135" s="5"/>
      <c r="Y135" s="5"/>
      <c r="Z135" s="5"/>
      <c r="AA135" s="5"/>
      <c r="AB135" s="5"/>
      <c r="AC135" s="5"/>
      <c r="AD135" s="4"/>
      <c r="AE135" s="5"/>
    </row>
    <row r="136" spans="1:31" ht="15.75" customHeight="1">
      <c r="A136" s="178"/>
      <c r="B136" s="83" t="s">
        <v>258</v>
      </c>
      <c r="C136" s="72"/>
      <c r="D136" s="58">
        <f>'Simpler template_UPDATED'!D138</f>
        <v>0</v>
      </c>
      <c r="E136" s="58">
        <f>'Simpler template_UPDATED'!E138</f>
        <v>0</v>
      </c>
      <c r="F136" s="58">
        <f>'Simpler template_UPDATED'!F138</f>
        <v>0</v>
      </c>
      <c r="G136" s="58">
        <f>'Simpler template_UPDATED'!G138</f>
        <v>0</v>
      </c>
      <c r="H136" s="58">
        <f>'Simpler template_UPDATED'!H138</f>
        <v>0</v>
      </c>
      <c r="I136" s="58">
        <f>'Simpler template_UPDATED'!I138</f>
        <v>0</v>
      </c>
      <c r="J136" s="58">
        <f>'Simpler template_UPDATED'!J138</f>
        <v>0</v>
      </c>
      <c r="K136" s="58">
        <f>'Simpler template_UPDATED'!K138</f>
        <v>1</v>
      </c>
      <c r="L136" s="58">
        <f>'Simpler template_UPDATED'!L138</f>
        <v>1</v>
      </c>
      <c r="M136" s="178"/>
      <c r="N136" s="5"/>
      <c r="O136" s="5"/>
      <c r="P136" s="5"/>
      <c r="Q136" s="5"/>
      <c r="R136" s="5"/>
      <c r="S136" s="5"/>
      <c r="T136" s="5"/>
      <c r="U136" s="5"/>
      <c r="V136" s="5"/>
      <c r="W136" s="5"/>
      <c r="X136" s="5"/>
      <c r="Y136" s="5"/>
      <c r="Z136" s="5"/>
      <c r="AA136" s="5"/>
      <c r="AB136" s="5"/>
      <c r="AC136" s="5"/>
      <c r="AD136" s="4"/>
      <c r="AE136" s="5"/>
    </row>
    <row r="137" spans="1:31" ht="15.75" customHeight="1">
      <c r="A137" s="178"/>
      <c r="B137" s="174" t="s">
        <v>146</v>
      </c>
      <c r="C137" s="175"/>
      <c r="D137" s="12" t="s">
        <v>5</v>
      </c>
      <c r="E137" s="12">
        <v>2017</v>
      </c>
      <c r="F137" s="12">
        <v>2018</v>
      </c>
      <c r="G137" s="12" t="s">
        <v>251</v>
      </c>
      <c r="H137" s="12">
        <v>2020</v>
      </c>
      <c r="I137" s="12">
        <v>2021</v>
      </c>
      <c r="J137" s="12">
        <v>2022</v>
      </c>
      <c r="K137" s="12" t="s">
        <v>252</v>
      </c>
      <c r="L137" s="14" t="s">
        <v>6</v>
      </c>
      <c r="M137" s="178"/>
      <c r="N137" s="5"/>
      <c r="O137" s="5"/>
      <c r="P137" s="5"/>
      <c r="Q137" s="5"/>
      <c r="R137" s="5"/>
      <c r="S137" s="5"/>
      <c r="T137" s="5"/>
      <c r="U137" s="5"/>
      <c r="V137" s="5"/>
      <c r="W137" s="5"/>
      <c r="X137" s="5"/>
      <c r="Y137" s="5"/>
      <c r="Z137" s="5"/>
      <c r="AA137" s="5"/>
      <c r="AB137" s="5"/>
      <c r="AC137" s="5"/>
      <c r="AD137" s="5"/>
      <c r="AE137" s="5"/>
    </row>
    <row r="138" spans="1:31" ht="15.75" customHeight="1">
      <c r="A138" s="178"/>
      <c r="B138" s="181" t="s">
        <v>147</v>
      </c>
      <c r="C138" s="19" t="s">
        <v>18</v>
      </c>
      <c r="D138" s="23">
        <f>'Simpler template_UPDATED'!D140</f>
        <v>0</v>
      </c>
      <c r="E138" s="23">
        <f>'Simpler template_UPDATED'!E140</f>
        <v>0</v>
      </c>
      <c r="F138" s="23">
        <f>'Simpler template_UPDATED'!F140</f>
        <v>0</v>
      </c>
      <c r="G138" s="23">
        <f>'Simpler template_UPDATED'!G140</f>
        <v>0</v>
      </c>
      <c r="H138" s="23">
        <f>'Simpler template_UPDATED'!H140</f>
        <v>0</v>
      </c>
      <c r="I138" s="87">
        <f>'Simpler template_UPDATED'!I140</f>
        <v>63591</v>
      </c>
      <c r="J138" s="87">
        <f>'Simpler template_UPDATED'!J140</f>
        <v>129371</v>
      </c>
      <c r="K138" s="87">
        <f>'Simpler template_UPDATED'!K140</f>
        <v>197303.33333333331</v>
      </c>
      <c r="L138" s="87">
        <f>'Simpler template_UPDATED'!L140</f>
        <v>13934695.666666666</v>
      </c>
      <c r="M138" s="178"/>
      <c r="N138" s="5"/>
      <c r="O138" s="5"/>
      <c r="P138" s="5"/>
      <c r="Q138" s="5"/>
      <c r="R138" s="5"/>
      <c r="S138" s="5"/>
      <c r="T138" s="5"/>
      <c r="U138" s="5"/>
      <c r="V138" s="5"/>
      <c r="W138" s="5"/>
      <c r="X138" s="5"/>
      <c r="Y138" s="5"/>
      <c r="Z138" s="5"/>
      <c r="AA138" s="5"/>
      <c r="AB138" s="5"/>
      <c r="AC138" s="5"/>
      <c r="AD138" s="5"/>
      <c r="AE138" s="5"/>
    </row>
    <row r="139" spans="1:31" ht="15.75" customHeight="1">
      <c r="A139" s="178"/>
      <c r="B139" s="169"/>
      <c r="C139" s="19" t="s">
        <v>28</v>
      </c>
      <c r="D139" s="34">
        <f>'Simpler template_UPDATED'!D141</f>
        <v>0</v>
      </c>
      <c r="E139" s="23">
        <f>'Simpler template_UPDATED'!E141</f>
        <v>0</v>
      </c>
      <c r="F139" s="23">
        <f>'Simpler template_UPDATED'!F141</f>
        <v>0</v>
      </c>
      <c r="G139" s="23">
        <f>'Simpler template_UPDATED'!G141</f>
        <v>0</v>
      </c>
      <c r="H139" s="23">
        <f>'Simpler template_UPDATED'!H141</f>
        <v>0</v>
      </c>
      <c r="I139" s="23">
        <f>'Simpler template_UPDATED'!I141</f>
        <v>0</v>
      </c>
      <c r="J139" s="23">
        <f>'Simpler template_UPDATED'!J141</f>
        <v>0</v>
      </c>
      <c r="K139" s="23">
        <f>'Simpler template_UPDATED'!K141</f>
        <v>0</v>
      </c>
      <c r="L139" s="23">
        <f>'Simpler template_UPDATED'!L141</f>
        <v>0</v>
      </c>
      <c r="M139" s="178"/>
      <c r="N139" s="5"/>
      <c r="O139" s="5"/>
      <c r="P139" s="5"/>
      <c r="Q139" s="5"/>
      <c r="R139" s="5"/>
      <c r="S139" s="5"/>
      <c r="T139" s="5"/>
      <c r="U139" s="5"/>
      <c r="V139" s="5"/>
      <c r="W139" s="5"/>
      <c r="X139" s="5"/>
      <c r="Y139" s="5"/>
      <c r="Z139" s="5"/>
      <c r="AA139" s="5"/>
      <c r="AB139" s="5"/>
      <c r="AC139" s="5"/>
      <c r="AD139" s="5"/>
      <c r="AE139" s="5"/>
    </row>
    <row r="140" spans="1:31" ht="15.75" customHeight="1">
      <c r="A140" s="178"/>
      <c r="B140" s="169"/>
      <c r="C140" s="182" t="s">
        <v>32</v>
      </c>
      <c r="D140" s="183"/>
      <c r="E140" s="183"/>
      <c r="F140" s="183"/>
      <c r="G140" s="183"/>
      <c r="H140" s="183"/>
      <c r="I140" s="183"/>
      <c r="J140" s="183"/>
      <c r="K140" s="183"/>
      <c r="L140" s="184"/>
      <c r="M140" s="178"/>
      <c r="N140" s="5"/>
      <c r="O140" s="5"/>
      <c r="P140" s="5"/>
      <c r="Q140" s="5"/>
      <c r="R140" s="5"/>
      <c r="S140" s="5"/>
      <c r="T140" s="5"/>
      <c r="U140" s="5"/>
      <c r="V140" s="5"/>
      <c r="W140" s="5"/>
      <c r="X140" s="5"/>
      <c r="Y140" s="5"/>
      <c r="Z140" s="5"/>
      <c r="AA140" s="5"/>
      <c r="AB140" s="5"/>
      <c r="AC140" s="5"/>
      <c r="AD140" s="5"/>
      <c r="AE140" s="5"/>
    </row>
    <row r="141" spans="1:31" ht="15.75" customHeight="1">
      <c r="A141" s="179"/>
      <c r="B141" s="170"/>
      <c r="C141" s="23"/>
      <c r="D141" s="187"/>
      <c r="E141" s="183"/>
      <c r="F141" s="183"/>
      <c r="G141" s="183"/>
      <c r="H141" s="183"/>
      <c r="I141" s="183"/>
      <c r="J141" s="183"/>
      <c r="K141" s="183"/>
      <c r="L141" s="184"/>
      <c r="M141" s="178"/>
      <c r="N141" s="5"/>
      <c r="O141" s="5"/>
      <c r="P141" s="5"/>
      <c r="Q141" s="5"/>
      <c r="R141" s="5"/>
      <c r="S141" s="5"/>
      <c r="T141" s="5"/>
      <c r="U141" s="5"/>
      <c r="V141" s="5"/>
      <c r="W141" s="5"/>
      <c r="X141" s="5"/>
      <c r="Y141" s="5"/>
      <c r="Z141" s="5"/>
      <c r="AA141" s="5"/>
      <c r="AB141" s="5"/>
      <c r="AC141" s="5"/>
      <c r="AD141" s="5"/>
      <c r="AE141" s="5"/>
    </row>
    <row r="142" spans="1:31" ht="15.75" customHeight="1">
      <c r="A142" s="10" t="s">
        <v>148</v>
      </c>
      <c r="B142" s="62" t="s">
        <v>49</v>
      </c>
      <c r="C142" s="58"/>
      <c r="D142" s="58">
        <f>'Simpler template_UPDATED'!D144</f>
        <v>0</v>
      </c>
      <c r="E142" s="58">
        <f>'Simpler template_UPDATED'!E144</f>
        <v>0</v>
      </c>
      <c r="F142" s="58">
        <f>'Simpler template_UPDATED'!F144</f>
        <v>0</v>
      </c>
      <c r="G142" s="58">
        <f>'Simpler template_UPDATED'!G144</f>
        <v>0</v>
      </c>
      <c r="H142" s="58">
        <f>'Simpler template_UPDATED'!H144</f>
        <v>0</v>
      </c>
      <c r="I142" s="93">
        <f>'Simpler template_UPDATED'!I144</f>
        <v>31188.666666666664</v>
      </c>
      <c r="J142" s="93">
        <f>'Simpler template_UPDATED'!J144</f>
        <v>64056.666666666664</v>
      </c>
      <c r="K142" s="93">
        <f>'Simpler template_UPDATED'!K144</f>
        <v>98589.333333333328</v>
      </c>
      <c r="L142" s="93">
        <f>'Simpler template_UPDATED'!L144</f>
        <v>668605.66666666651</v>
      </c>
      <c r="M142" s="178"/>
      <c r="N142" s="5"/>
      <c r="O142" s="5"/>
      <c r="P142" s="5"/>
      <c r="Q142" s="5"/>
      <c r="R142" s="5"/>
      <c r="S142" s="5"/>
      <c r="T142" s="5"/>
      <c r="U142" s="5"/>
      <c r="V142" s="5"/>
      <c r="W142" s="5"/>
      <c r="X142" s="5"/>
      <c r="Y142" s="5"/>
      <c r="Z142" s="5"/>
      <c r="AA142" s="5"/>
      <c r="AB142" s="5"/>
      <c r="AC142" s="5"/>
      <c r="AD142" s="4"/>
      <c r="AE142" s="5"/>
    </row>
    <row r="143" spans="1:31" ht="15.75" customHeight="1">
      <c r="A143" s="180">
        <v>30</v>
      </c>
      <c r="B143" s="62" t="s">
        <v>50</v>
      </c>
      <c r="C143" s="58"/>
      <c r="D143" s="58">
        <f>'Simpler template_UPDATED'!D145</f>
        <v>0</v>
      </c>
      <c r="E143" s="58">
        <f>'Simpler template_UPDATED'!E145</f>
        <v>0</v>
      </c>
      <c r="F143" s="58">
        <f>'Simpler template_UPDATED'!F145</f>
        <v>0</v>
      </c>
      <c r="G143" s="58">
        <f>'Simpler template_UPDATED'!G145</f>
        <v>0</v>
      </c>
      <c r="H143" s="58">
        <f>'Simpler template_UPDATED'!H145</f>
        <v>0</v>
      </c>
      <c r="I143" s="58">
        <f>'Simpler template_UPDATED'!I145</f>
        <v>0</v>
      </c>
      <c r="J143" s="58">
        <f>'Simpler template_UPDATED'!J145</f>
        <v>0</v>
      </c>
      <c r="K143" s="58">
        <f>'Simpler template_UPDATED'!K145</f>
        <v>0</v>
      </c>
      <c r="L143" s="58">
        <f>'Simpler template_UPDATED'!L145</f>
        <v>0</v>
      </c>
      <c r="M143" s="178"/>
      <c r="N143" s="5"/>
      <c r="O143" s="5"/>
      <c r="P143" s="5"/>
      <c r="Q143" s="5"/>
      <c r="R143" s="5"/>
      <c r="S143" s="5"/>
      <c r="T143" s="5"/>
      <c r="U143" s="5"/>
      <c r="V143" s="5"/>
      <c r="W143" s="5"/>
      <c r="X143" s="5"/>
      <c r="Y143" s="5"/>
      <c r="Z143" s="5"/>
      <c r="AA143" s="5"/>
      <c r="AB143" s="5"/>
      <c r="AC143" s="5"/>
      <c r="AD143" s="4"/>
      <c r="AE143" s="5"/>
    </row>
    <row r="144" spans="1:31" ht="15.75" customHeight="1">
      <c r="A144" s="178"/>
      <c r="B144" s="62" t="s">
        <v>51</v>
      </c>
      <c r="C144" s="58"/>
      <c r="D144" s="58">
        <f>'Simpler template_UPDATED'!D146</f>
        <v>0</v>
      </c>
      <c r="E144" s="58">
        <f>'Simpler template_UPDATED'!E146</f>
        <v>0</v>
      </c>
      <c r="F144" s="58">
        <f>'Simpler template_UPDATED'!F146</f>
        <v>0</v>
      </c>
      <c r="G144" s="58">
        <f>'Simpler template_UPDATED'!G146</f>
        <v>0</v>
      </c>
      <c r="H144" s="58">
        <f>'Simpler template_UPDATED'!H146</f>
        <v>0</v>
      </c>
      <c r="I144" s="93">
        <f>'Simpler template_UPDATED'!I146</f>
        <v>32402.333333333332</v>
      </c>
      <c r="J144" s="93">
        <f>'Simpler template_UPDATED'!J146</f>
        <v>65314.333333333328</v>
      </c>
      <c r="K144" s="93">
        <f>'Simpler template_UPDATED'!K146</f>
        <v>98714</v>
      </c>
      <c r="L144" s="58">
        <f>'Simpler template_UPDATED'!L146</f>
        <v>543248</v>
      </c>
      <c r="M144" s="178"/>
      <c r="N144" s="5"/>
      <c r="O144" s="5"/>
      <c r="P144" s="5"/>
      <c r="Q144" s="5"/>
      <c r="R144" s="5"/>
      <c r="S144" s="5"/>
      <c r="T144" s="5"/>
      <c r="U144" s="5"/>
      <c r="V144" s="5"/>
      <c r="W144" s="5"/>
      <c r="X144" s="5"/>
      <c r="Y144" s="5"/>
      <c r="Z144" s="5"/>
      <c r="AA144" s="5"/>
      <c r="AB144" s="5"/>
      <c r="AC144" s="5"/>
      <c r="AD144" s="4"/>
      <c r="AE144" s="5"/>
    </row>
    <row r="145" spans="1:31" ht="15.75" customHeight="1">
      <c r="A145" s="178"/>
      <c r="B145" s="62" t="s">
        <v>256</v>
      </c>
      <c r="C145" s="58"/>
      <c r="D145" s="58">
        <f>'Simpler template_UPDATED'!D147</f>
        <v>0</v>
      </c>
      <c r="E145" s="58">
        <f>'Simpler template_UPDATED'!E147</f>
        <v>0</v>
      </c>
      <c r="F145" s="58">
        <f>'Simpler template_UPDATED'!F147</f>
        <v>0</v>
      </c>
      <c r="G145" s="58">
        <f>'Simpler template_UPDATED'!G147</f>
        <v>0</v>
      </c>
      <c r="H145" s="58">
        <f>'Simpler template_UPDATED'!H147</f>
        <v>0</v>
      </c>
      <c r="I145" s="58">
        <f>'Simpler template_UPDATED'!I147</f>
        <v>0</v>
      </c>
      <c r="J145" s="58">
        <f>'Simpler template_UPDATED'!J147</f>
        <v>0</v>
      </c>
      <c r="K145" s="58">
        <f>'Simpler template_UPDATED'!K147</f>
        <v>0</v>
      </c>
      <c r="L145" s="93">
        <f>'Simpler template_UPDATED'!L147</f>
        <v>9749890.333333334</v>
      </c>
      <c r="M145" s="178"/>
      <c r="N145" s="5"/>
      <c r="O145" s="5"/>
      <c r="P145" s="5"/>
      <c r="Q145" s="5"/>
      <c r="R145" s="5"/>
      <c r="S145" s="5"/>
      <c r="T145" s="5"/>
      <c r="U145" s="5"/>
      <c r="V145" s="5"/>
      <c r="W145" s="5"/>
      <c r="X145" s="5"/>
      <c r="Y145" s="5"/>
      <c r="Z145" s="5"/>
      <c r="AA145" s="5"/>
      <c r="AB145" s="5"/>
      <c r="AC145" s="5"/>
      <c r="AD145" s="4"/>
      <c r="AE145" s="5"/>
    </row>
    <row r="146" spans="1:31" ht="15.75" customHeight="1">
      <c r="A146" s="178"/>
      <c r="B146" s="62" t="s">
        <v>257</v>
      </c>
      <c r="C146" s="58"/>
      <c r="D146" s="58">
        <f>'Simpler template_UPDATED'!D148</f>
        <v>0</v>
      </c>
      <c r="E146" s="58">
        <f>'Simpler template_UPDATED'!E148</f>
        <v>0</v>
      </c>
      <c r="F146" s="58">
        <f>'Simpler template_UPDATED'!F148</f>
        <v>0</v>
      </c>
      <c r="G146" s="58">
        <f>'Simpler template_UPDATED'!G148</f>
        <v>0</v>
      </c>
      <c r="H146" s="58">
        <f>'Simpler template_UPDATED'!H148</f>
        <v>0</v>
      </c>
      <c r="I146" s="58">
        <f>'Simpler template_UPDATED'!I148</f>
        <v>0</v>
      </c>
      <c r="J146" s="58">
        <f>'Simpler template_UPDATED'!J148</f>
        <v>0</v>
      </c>
      <c r="K146" s="58">
        <f>'Simpler template_UPDATED'!K148</f>
        <v>0</v>
      </c>
      <c r="L146" s="58">
        <f>'Simpler template_UPDATED'!L148</f>
        <v>0</v>
      </c>
      <c r="M146" s="178"/>
      <c r="N146" s="5"/>
      <c r="O146" s="5"/>
      <c r="P146" s="5"/>
      <c r="Q146" s="5"/>
      <c r="R146" s="5"/>
      <c r="S146" s="5"/>
      <c r="T146" s="5"/>
      <c r="U146" s="5"/>
      <c r="V146" s="5"/>
      <c r="W146" s="5"/>
      <c r="X146" s="5"/>
      <c r="Y146" s="5"/>
      <c r="Z146" s="5"/>
      <c r="AA146" s="5"/>
      <c r="AB146" s="5"/>
      <c r="AC146" s="5"/>
      <c r="AD146" s="4"/>
      <c r="AE146" s="5"/>
    </row>
    <row r="147" spans="1:31" ht="15.75" customHeight="1">
      <c r="A147" s="179"/>
      <c r="B147" s="83" t="s">
        <v>258</v>
      </c>
      <c r="C147" s="72"/>
      <c r="D147" s="58">
        <f>'Simpler template_UPDATED'!D149</f>
        <v>0</v>
      </c>
      <c r="E147" s="58">
        <f>'Simpler template_UPDATED'!E149</f>
        <v>0</v>
      </c>
      <c r="F147" s="58">
        <f>'Simpler template_UPDATED'!F149</f>
        <v>0</v>
      </c>
      <c r="G147" s="58">
        <f>'Simpler template_UPDATED'!G149</f>
        <v>0</v>
      </c>
      <c r="H147" s="58">
        <f>'Simpler template_UPDATED'!H149</f>
        <v>0</v>
      </c>
      <c r="I147" s="58">
        <f>'Simpler template_UPDATED'!I149</f>
        <v>0</v>
      </c>
      <c r="J147" s="58">
        <f>'Simpler template_UPDATED'!J149</f>
        <v>0</v>
      </c>
      <c r="K147" s="58">
        <f>'Simpler template_UPDATED'!K149</f>
        <v>0</v>
      </c>
      <c r="L147" s="93">
        <f>'Simpler template_UPDATED'!L149</f>
        <v>2972951.6666666665</v>
      </c>
      <c r="M147" s="179"/>
      <c r="N147" s="5"/>
      <c r="O147" s="5"/>
      <c r="P147" s="5"/>
      <c r="Q147" s="5"/>
      <c r="R147" s="5"/>
      <c r="S147" s="5"/>
      <c r="T147" s="5"/>
      <c r="U147" s="5"/>
      <c r="V147" s="5"/>
      <c r="W147" s="5"/>
      <c r="X147" s="5"/>
      <c r="Y147" s="5"/>
      <c r="Z147" s="5"/>
      <c r="AA147" s="5"/>
      <c r="AB147" s="5"/>
      <c r="AC147" s="5"/>
      <c r="AD147" s="4"/>
      <c r="AE147" s="5"/>
    </row>
    <row r="148" spans="1:31" ht="15.75" customHeight="1">
      <c r="A148" s="73"/>
      <c r="B148" s="54"/>
      <c r="C148" s="54"/>
      <c r="D148" s="54"/>
      <c r="E148" s="54"/>
      <c r="F148" s="54"/>
      <c r="G148" s="54"/>
      <c r="H148" s="54"/>
      <c r="I148" s="54"/>
      <c r="J148" s="54"/>
      <c r="K148" s="54"/>
      <c r="L148" s="54"/>
      <c r="M148" s="4"/>
      <c r="N148" s="5"/>
      <c r="O148" s="5"/>
      <c r="P148" s="5"/>
      <c r="Q148" s="5"/>
      <c r="R148" s="5"/>
      <c r="S148" s="5"/>
      <c r="T148" s="5"/>
      <c r="U148" s="5"/>
      <c r="V148" s="5"/>
      <c r="W148" s="5"/>
      <c r="X148" s="5"/>
      <c r="Y148" s="5"/>
      <c r="Z148" s="5"/>
      <c r="AA148" s="5"/>
      <c r="AB148" s="5"/>
      <c r="AC148" s="5"/>
      <c r="AD148" s="5"/>
      <c r="AE148" s="5"/>
    </row>
    <row r="149" spans="1:31" ht="15.75" customHeight="1">
      <c r="A149" s="73"/>
      <c r="B149" s="54"/>
      <c r="C149" s="54"/>
      <c r="D149" s="54"/>
      <c r="E149" s="54"/>
      <c r="F149" s="54"/>
      <c r="G149" s="54"/>
      <c r="H149" s="54"/>
      <c r="I149" s="54"/>
      <c r="J149" s="54"/>
      <c r="K149" s="54"/>
      <c r="L149" s="54"/>
      <c r="M149" s="4"/>
      <c r="N149" s="5"/>
      <c r="O149" s="5"/>
      <c r="P149" s="5"/>
      <c r="Q149" s="5"/>
      <c r="R149" s="5"/>
      <c r="S149" s="5"/>
      <c r="T149" s="5"/>
      <c r="U149" s="5"/>
      <c r="V149" s="5"/>
      <c r="W149" s="5"/>
      <c r="X149" s="5"/>
      <c r="Y149" s="5"/>
      <c r="Z149" s="5"/>
      <c r="AA149" s="5"/>
      <c r="AB149" s="5"/>
      <c r="AC149" s="5"/>
      <c r="AD149" s="5"/>
      <c r="AE149" s="5"/>
    </row>
    <row r="150" spans="1:31" ht="15.75" customHeight="1">
      <c r="A150" s="10" t="s">
        <v>149</v>
      </c>
      <c r="B150" s="174" t="s">
        <v>150</v>
      </c>
      <c r="C150" s="175"/>
      <c r="D150" s="12" t="s">
        <v>5</v>
      </c>
      <c r="E150" s="12">
        <v>2017</v>
      </c>
      <c r="F150" s="12">
        <v>2018</v>
      </c>
      <c r="G150" s="12" t="s">
        <v>251</v>
      </c>
      <c r="H150" s="12">
        <v>2020</v>
      </c>
      <c r="I150" s="12" t="s">
        <v>259</v>
      </c>
      <c r="J150" s="12">
        <v>2022</v>
      </c>
      <c r="K150" s="12">
        <v>2023</v>
      </c>
      <c r="L150" s="14" t="s">
        <v>55</v>
      </c>
      <c r="M150" s="56" t="s">
        <v>96</v>
      </c>
      <c r="N150" s="5"/>
      <c r="O150" s="5"/>
      <c r="P150" s="5"/>
      <c r="Q150" s="5"/>
      <c r="R150" s="5"/>
      <c r="S150" s="5"/>
      <c r="T150" s="5"/>
      <c r="U150" s="5"/>
      <c r="V150" s="5"/>
      <c r="W150" s="5"/>
      <c r="X150" s="5"/>
      <c r="Y150" s="5"/>
      <c r="Z150" s="5"/>
      <c r="AA150" s="5"/>
      <c r="AB150" s="5"/>
      <c r="AC150" s="5"/>
      <c r="AD150" s="5"/>
      <c r="AE150" s="5"/>
    </row>
    <row r="151" spans="1:31" ht="15.75" customHeight="1">
      <c r="A151" s="177" t="s">
        <v>151</v>
      </c>
      <c r="B151" s="168" t="s">
        <v>152</v>
      </c>
      <c r="C151" s="19" t="s">
        <v>18</v>
      </c>
      <c r="D151" s="23">
        <f>'Simpler template_UPDATED'!D153</f>
        <v>5</v>
      </c>
      <c r="E151" s="23">
        <f>'Simpler template_UPDATED'!E153</f>
        <v>5</v>
      </c>
      <c r="F151" s="23">
        <f>'Simpler template_UPDATED'!F153</f>
        <v>6</v>
      </c>
      <c r="G151" s="23">
        <f>'Simpler template_UPDATED'!G153</f>
        <v>7</v>
      </c>
      <c r="H151" s="23">
        <f>'Simpler template_UPDATED'!H153</f>
        <v>9</v>
      </c>
      <c r="I151" s="23">
        <f>'Simpler template_UPDATED'!I153</f>
        <v>10</v>
      </c>
      <c r="J151" s="23">
        <f>'Simpler template_UPDATED'!J153</f>
        <v>11</v>
      </c>
      <c r="K151" s="23">
        <f>'Simpler template_UPDATED'!K153</f>
        <v>11</v>
      </c>
      <c r="L151" s="23">
        <f>'Simpler template_UPDATED'!L153</f>
        <v>11</v>
      </c>
      <c r="M151" s="186" t="str">
        <f>'Simpler template_UPDATED'!M153</f>
        <v>- Fisheries Improvement Project accrues benefits to fishers (through increased catch rates, price or improved access to market) ensuring buy-in to managment/ improvement project. 
- FIP includes advisory on habitat management specific to mangroves.
- FIP also reinforces local governance structures that may manage both mangroves and fisheries in one management plan.</v>
      </c>
      <c r="N151" s="5"/>
      <c r="O151" s="5"/>
      <c r="P151" s="5"/>
      <c r="Q151" s="5"/>
      <c r="R151" s="5"/>
      <c r="S151" s="5"/>
      <c r="T151" s="5"/>
      <c r="U151" s="5"/>
      <c r="V151" s="5"/>
      <c r="W151" s="5"/>
      <c r="X151" s="5"/>
      <c r="Y151" s="5"/>
      <c r="Z151" s="5"/>
      <c r="AA151" s="5"/>
      <c r="AB151" s="5"/>
      <c r="AC151" s="5"/>
      <c r="AD151" s="5"/>
      <c r="AE151" s="5"/>
    </row>
    <row r="152" spans="1:31" ht="15.75" customHeight="1">
      <c r="A152" s="178"/>
      <c r="B152" s="169"/>
      <c r="C152" s="19" t="s">
        <v>28</v>
      </c>
      <c r="D152" s="34">
        <f>'Simpler template_UPDATED'!D154</f>
        <v>0</v>
      </c>
      <c r="E152" s="23" t="str">
        <f>'Simpler template_UPDATED'!E154</f>
        <v>5; plus Fisheries Diagnostic started at Site 2</v>
      </c>
      <c r="F152" s="23" t="str">
        <f>'Simpler template_UPDATED'!F154</f>
        <v>8; diagnostic to be completed once sites selected in 2018</v>
      </c>
      <c r="G152" s="23">
        <f>'Simpler template_UPDATED'!G154</f>
        <v>0</v>
      </c>
      <c r="H152" s="23">
        <f>'Simpler template_UPDATED'!H154</f>
        <v>0</v>
      </c>
      <c r="I152" s="23">
        <f>'Simpler template_UPDATED'!I154</f>
        <v>0</v>
      </c>
      <c r="J152" s="23">
        <f>'Simpler template_UPDATED'!J154</f>
        <v>0</v>
      </c>
      <c r="K152" s="23">
        <f>'Simpler template_UPDATED'!K154</f>
        <v>0</v>
      </c>
      <c r="L152" s="23">
        <f>'Simpler template_UPDATED'!L154</f>
        <v>0</v>
      </c>
      <c r="M152" s="178"/>
      <c r="N152" s="5"/>
      <c r="O152" s="5"/>
      <c r="P152" s="5"/>
      <c r="Q152" s="5"/>
      <c r="R152" s="5"/>
      <c r="S152" s="5"/>
      <c r="T152" s="5"/>
      <c r="U152" s="5"/>
      <c r="V152" s="5"/>
      <c r="W152" s="5"/>
      <c r="X152" s="5"/>
      <c r="Y152" s="5"/>
      <c r="Z152" s="5"/>
      <c r="AA152" s="5"/>
      <c r="AB152" s="5"/>
      <c r="AC152" s="5"/>
      <c r="AD152" s="5"/>
      <c r="AE152" s="5"/>
    </row>
    <row r="153" spans="1:31" ht="15.75" customHeight="1">
      <c r="A153" s="178"/>
      <c r="B153" s="169"/>
      <c r="C153" s="182" t="s">
        <v>32</v>
      </c>
      <c r="D153" s="183"/>
      <c r="E153" s="183"/>
      <c r="F153" s="183"/>
      <c r="G153" s="183"/>
      <c r="H153" s="183"/>
      <c r="I153" s="183"/>
      <c r="J153" s="183"/>
      <c r="K153" s="183"/>
      <c r="L153" s="184"/>
      <c r="M153" s="178"/>
      <c r="N153" s="5"/>
      <c r="O153" s="5"/>
      <c r="P153" s="5"/>
      <c r="Q153" s="5"/>
      <c r="R153" s="5"/>
      <c r="S153" s="5"/>
      <c r="T153" s="5"/>
      <c r="U153" s="5"/>
      <c r="V153" s="5"/>
      <c r="W153" s="5"/>
      <c r="X153" s="5"/>
      <c r="Y153" s="5"/>
      <c r="Z153" s="5"/>
      <c r="AA153" s="5"/>
      <c r="AB153" s="5"/>
      <c r="AC153" s="5"/>
      <c r="AD153" s="5"/>
      <c r="AE153" s="5"/>
    </row>
    <row r="154" spans="1:31" ht="15.75" customHeight="1">
      <c r="A154" s="178"/>
      <c r="B154" s="170"/>
      <c r="C154" s="185"/>
      <c r="D154" s="183"/>
      <c r="E154" s="183"/>
      <c r="F154" s="183"/>
      <c r="G154" s="183"/>
      <c r="H154" s="183"/>
      <c r="I154" s="183"/>
      <c r="J154" s="183"/>
      <c r="K154" s="183"/>
      <c r="L154" s="184"/>
      <c r="M154" s="178"/>
      <c r="N154" s="5"/>
      <c r="O154" s="5"/>
      <c r="P154" s="5"/>
      <c r="Q154" s="5"/>
      <c r="R154" s="5"/>
      <c r="S154" s="5"/>
      <c r="T154" s="5"/>
      <c r="U154" s="5"/>
      <c r="V154" s="5"/>
      <c r="W154" s="5"/>
      <c r="X154" s="5"/>
      <c r="Y154" s="5"/>
      <c r="Z154" s="5"/>
      <c r="AA154" s="5"/>
      <c r="AB154" s="5"/>
      <c r="AC154" s="5"/>
      <c r="AD154" s="5"/>
      <c r="AE154" s="5"/>
    </row>
    <row r="155" spans="1:31" ht="15.75" customHeight="1">
      <c r="A155" s="178"/>
      <c r="B155" s="62" t="s">
        <v>49</v>
      </c>
      <c r="C155" s="58"/>
      <c r="D155" s="59" t="str">
        <f>'Simpler template_UPDATED'!D157</f>
        <v>3 (Fish, Crab and Sea cucumber)</v>
      </c>
      <c r="E155" s="59" t="str">
        <f>'Simpler template_UPDATED'!E157</f>
        <v>3 (Fish, Crab and Sea cucumber)</v>
      </c>
      <c r="F155" s="59" t="str">
        <f>'Simpler template_UPDATED'!F157</f>
        <v>3 (Fish, Crab and Sea cucumber)</v>
      </c>
      <c r="G155" s="59" t="str">
        <f>'Simpler template_UPDATED'!G157</f>
        <v>3 (Fish, Crab and Sea cucumber)</v>
      </c>
      <c r="H155" s="59" t="str">
        <f>'Simpler template_UPDATED'!H157</f>
        <v>3 (Fish, Crab and Sea cucumber)</v>
      </c>
      <c r="I155" s="59" t="str">
        <f>'Simpler template_UPDATED'!I157</f>
        <v>3 (Fish, Crab and Sea cucumber)</v>
      </c>
      <c r="J155" s="59" t="str">
        <f>'Simpler template_UPDATED'!J157</f>
        <v>3 (Fish, Crab and Sea cucumber)</v>
      </c>
      <c r="K155" s="59" t="str">
        <f>'Simpler template_UPDATED'!K157</f>
        <v>3 (Fish, Crab and Sea cucumber)</v>
      </c>
      <c r="L155" s="59" t="str">
        <f>'Simpler template_UPDATED'!L157</f>
        <v>3 (Fish, Crab and Sea cucumber)</v>
      </c>
      <c r="M155" s="178"/>
      <c r="N155" s="5"/>
      <c r="O155" s="5"/>
      <c r="P155" s="5"/>
      <c r="Q155" s="5"/>
      <c r="R155" s="5"/>
      <c r="S155" s="5"/>
      <c r="T155" s="5"/>
      <c r="U155" s="5"/>
      <c r="V155" s="5"/>
      <c r="W155" s="5"/>
      <c r="X155" s="5"/>
      <c r="Y155" s="5"/>
      <c r="Z155" s="5"/>
      <c r="AA155" s="5"/>
      <c r="AB155" s="5"/>
      <c r="AC155" s="5"/>
      <c r="AD155" s="4"/>
      <c r="AE155" s="5"/>
    </row>
    <row r="156" spans="1:31" ht="15.75" customHeight="1">
      <c r="A156" s="178"/>
      <c r="B156" s="62" t="s">
        <v>50</v>
      </c>
      <c r="C156" s="58"/>
      <c r="D156" s="59" t="str">
        <f>'Simpler template_UPDATED'!D158</f>
        <v>2 (Octopus and Fish)</v>
      </c>
      <c r="E156" s="59" t="str">
        <f>'Simpler template_UPDATED'!E158</f>
        <v>2 (Octopus and Fish)</v>
      </c>
      <c r="F156" s="59" t="str">
        <f>'Simpler template_UPDATED'!F158</f>
        <v>2 (Octopus and Fish)</v>
      </c>
      <c r="G156" s="59" t="str">
        <f>'Simpler template_UPDATED'!G158</f>
        <v>2 (Octopus and Fish)</v>
      </c>
      <c r="H156" s="59" t="str">
        <f>'Simpler template_UPDATED'!H158</f>
        <v>2 (Octopus and Fish)</v>
      </c>
      <c r="I156" s="59" t="str">
        <f>'Simpler template_UPDATED'!I158</f>
        <v>2 (Octopus and Fish)</v>
      </c>
      <c r="J156" s="59" t="str">
        <f>'Simpler template_UPDATED'!J158</f>
        <v>2 (Octopus and Fish)</v>
      </c>
      <c r="K156" s="59" t="str">
        <f>'Simpler template_UPDATED'!K158</f>
        <v>2 (Octopus and Fish)</v>
      </c>
      <c r="L156" s="59" t="str">
        <f>'Simpler template_UPDATED'!L158</f>
        <v>2 (Octopus and Fish)</v>
      </c>
      <c r="M156" s="178"/>
      <c r="N156" s="5"/>
      <c r="O156" s="5"/>
      <c r="P156" s="5"/>
      <c r="Q156" s="5"/>
      <c r="R156" s="5"/>
      <c r="S156" s="5"/>
      <c r="T156" s="5"/>
      <c r="U156" s="5"/>
      <c r="V156" s="5"/>
      <c r="W156" s="5"/>
      <c r="X156" s="5"/>
      <c r="Y156" s="5"/>
      <c r="Z156" s="5"/>
      <c r="AA156" s="5"/>
      <c r="AB156" s="5"/>
      <c r="AC156" s="5"/>
      <c r="AD156" s="4"/>
      <c r="AE156" s="5"/>
    </row>
    <row r="157" spans="1:31" ht="15.75" customHeight="1">
      <c r="A157" s="178"/>
      <c r="B157" s="62" t="s">
        <v>51</v>
      </c>
      <c r="C157" s="58"/>
      <c r="D157" s="59">
        <f>'Simpler template_UPDATED'!D159</f>
        <v>0</v>
      </c>
      <c r="E157" s="59" t="str">
        <f>'Simpler template_UPDATED'!E159</f>
        <v>Fisheries diagnostic started</v>
      </c>
      <c r="F157" s="59" t="str">
        <f>'Simpler template_UPDATED'!F159</f>
        <v>3 (Octopus, Crab and Shrimp)</v>
      </c>
      <c r="G157" s="59">
        <f>'Simpler template_UPDATED'!G159</f>
        <v>3</v>
      </c>
      <c r="H157" s="59">
        <f>'Simpler template_UPDATED'!H159</f>
        <v>3</v>
      </c>
      <c r="I157" s="59">
        <f>'Simpler template_UPDATED'!I159</f>
        <v>3</v>
      </c>
      <c r="J157" s="59">
        <f>'Simpler template_UPDATED'!J159</f>
        <v>3</v>
      </c>
      <c r="K157" s="59">
        <f>'Simpler template_UPDATED'!K159</f>
        <v>3</v>
      </c>
      <c r="L157" s="59">
        <f>'Simpler template_UPDATED'!L159</f>
        <v>3</v>
      </c>
      <c r="M157" s="178"/>
      <c r="N157" s="5"/>
      <c r="O157" s="5"/>
      <c r="P157" s="5"/>
      <c r="Q157" s="5"/>
      <c r="R157" s="5"/>
      <c r="S157" s="5"/>
      <c r="T157" s="5"/>
      <c r="U157" s="5"/>
      <c r="V157" s="5"/>
      <c r="W157" s="5"/>
      <c r="X157" s="5"/>
      <c r="Y157" s="5"/>
      <c r="Z157" s="5"/>
      <c r="AA157" s="5"/>
      <c r="AB157" s="5"/>
      <c r="AC157" s="5"/>
      <c r="AD157" s="4"/>
      <c r="AE157" s="5"/>
    </row>
    <row r="158" spans="1:31" ht="15.75" customHeight="1">
      <c r="A158" s="178"/>
      <c r="B158" s="62" t="s">
        <v>256</v>
      </c>
      <c r="C158" s="58"/>
      <c r="D158" s="59">
        <f>'Simpler template_UPDATED'!D160</f>
        <v>0</v>
      </c>
      <c r="E158" s="59">
        <f>'Simpler template_UPDATED'!E160</f>
        <v>0</v>
      </c>
      <c r="F158" s="59" t="str">
        <f>'Simpler template_UPDATED'!F160</f>
        <v>Fisheries diagnostics started</v>
      </c>
      <c r="G158" s="59">
        <f>'Simpler template_UPDATED'!G160</f>
        <v>1</v>
      </c>
      <c r="H158" s="59">
        <f>'Simpler template_UPDATED'!H160</f>
        <v>1</v>
      </c>
      <c r="I158" s="59">
        <f>'Simpler template_UPDATED'!I160</f>
        <v>1</v>
      </c>
      <c r="J158" s="59">
        <f>'Simpler template_UPDATED'!J160</f>
        <v>1</v>
      </c>
      <c r="K158" s="59">
        <f>'Simpler template_UPDATED'!K160</f>
        <v>1</v>
      </c>
      <c r="L158" s="59">
        <f>'Simpler template_UPDATED'!L160</f>
        <v>1</v>
      </c>
      <c r="M158" s="178"/>
      <c r="N158" s="5"/>
      <c r="O158" s="5"/>
      <c r="P158" s="5"/>
      <c r="Q158" s="5"/>
      <c r="R158" s="5"/>
      <c r="S158" s="5"/>
      <c r="T158" s="5"/>
      <c r="U158" s="5"/>
      <c r="V158" s="5"/>
      <c r="W158" s="5"/>
      <c r="X158" s="5"/>
      <c r="Y158" s="5"/>
      <c r="Z158" s="5"/>
      <c r="AA158" s="5"/>
      <c r="AB158" s="5"/>
      <c r="AC158" s="5"/>
      <c r="AD158" s="4"/>
      <c r="AE158" s="5"/>
    </row>
    <row r="159" spans="1:31" ht="15.75" customHeight="1">
      <c r="A159" s="178"/>
      <c r="B159" s="62" t="s">
        <v>257</v>
      </c>
      <c r="C159" s="58"/>
      <c r="D159" s="59">
        <f>'Simpler template_UPDATED'!D161</f>
        <v>0</v>
      </c>
      <c r="E159" s="59">
        <f>'Simpler template_UPDATED'!E161</f>
        <v>0</v>
      </c>
      <c r="F159" s="59">
        <f>'Simpler template_UPDATED'!F161</f>
        <v>0</v>
      </c>
      <c r="G159" s="59" t="str">
        <f>'Simpler template_UPDATED'!G161</f>
        <v>Fisheries diagnostics started</v>
      </c>
      <c r="H159" s="59">
        <f>'Simpler template_UPDATED'!H161</f>
        <v>1</v>
      </c>
      <c r="I159" s="59">
        <f>'Simpler template_UPDATED'!I161</f>
        <v>1</v>
      </c>
      <c r="J159" s="59">
        <f>'Simpler template_UPDATED'!J161</f>
        <v>1</v>
      </c>
      <c r="K159" s="59">
        <f>'Simpler template_UPDATED'!K161</f>
        <v>1</v>
      </c>
      <c r="L159" s="59">
        <f>'Simpler template_UPDATED'!L161</f>
        <v>1</v>
      </c>
      <c r="M159" s="178"/>
      <c r="N159" s="5"/>
      <c r="O159" s="5"/>
      <c r="P159" s="5"/>
      <c r="Q159" s="5"/>
      <c r="R159" s="5"/>
      <c r="S159" s="5"/>
      <c r="T159" s="5"/>
      <c r="U159" s="5"/>
      <c r="V159" s="5"/>
      <c r="W159" s="5"/>
      <c r="X159" s="5"/>
      <c r="Y159" s="5"/>
      <c r="Z159" s="5"/>
      <c r="AA159" s="5"/>
      <c r="AB159" s="5"/>
      <c r="AC159" s="5"/>
      <c r="AD159" s="4"/>
      <c r="AE159" s="5"/>
    </row>
    <row r="160" spans="1:31" ht="15.75" customHeight="1">
      <c r="A160" s="178"/>
      <c r="B160" s="83" t="s">
        <v>258</v>
      </c>
      <c r="C160" s="72"/>
      <c r="D160" s="59">
        <f>'Simpler template_UPDATED'!D162</f>
        <v>0</v>
      </c>
      <c r="E160" s="59">
        <f>'Simpler template_UPDATED'!E162</f>
        <v>0</v>
      </c>
      <c r="F160" s="59">
        <f>'Simpler template_UPDATED'!F162</f>
        <v>0</v>
      </c>
      <c r="G160" s="59">
        <f>'Simpler template_UPDATED'!G162</f>
        <v>0</v>
      </c>
      <c r="H160" s="59">
        <f>'Simpler template_UPDATED'!H162</f>
        <v>0</v>
      </c>
      <c r="I160" s="59" t="str">
        <f>'Simpler template_UPDATED'!I162</f>
        <v>Fisheries diagnostic started</v>
      </c>
      <c r="J160" s="59">
        <f>'Simpler template_UPDATED'!J162</f>
        <v>1</v>
      </c>
      <c r="K160" s="59">
        <f>'Simpler template_UPDATED'!K162</f>
        <v>1</v>
      </c>
      <c r="L160" s="59">
        <f>'Simpler template_UPDATED'!L162</f>
        <v>1</v>
      </c>
      <c r="M160" s="178"/>
      <c r="N160" s="5"/>
      <c r="O160" s="5"/>
      <c r="P160" s="5"/>
      <c r="Q160" s="5"/>
      <c r="R160" s="5"/>
      <c r="S160" s="5"/>
      <c r="T160" s="5"/>
      <c r="U160" s="5"/>
      <c r="V160" s="5"/>
      <c r="W160" s="5"/>
      <c r="X160" s="5"/>
      <c r="Y160" s="5"/>
      <c r="Z160" s="5"/>
      <c r="AA160" s="5"/>
      <c r="AB160" s="5"/>
      <c r="AC160" s="5"/>
      <c r="AD160" s="4"/>
      <c r="AE160" s="5"/>
    </row>
    <row r="161" spans="1:31" ht="15.75" customHeight="1">
      <c r="A161" s="178"/>
      <c r="B161" s="174" t="s">
        <v>163</v>
      </c>
      <c r="C161" s="175"/>
      <c r="D161" s="12" t="s">
        <v>5</v>
      </c>
      <c r="E161" s="12">
        <v>2017</v>
      </c>
      <c r="F161" s="12">
        <v>2018</v>
      </c>
      <c r="G161" s="12" t="s">
        <v>251</v>
      </c>
      <c r="H161" s="12">
        <v>2020</v>
      </c>
      <c r="I161" s="12" t="s">
        <v>259</v>
      </c>
      <c r="J161" s="12">
        <v>2022</v>
      </c>
      <c r="K161" s="12">
        <v>2023</v>
      </c>
      <c r="L161" s="14" t="s">
        <v>114</v>
      </c>
      <c r="M161" s="178"/>
      <c r="N161" s="5"/>
      <c r="O161" s="5"/>
      <c r="P161" s="5"/>
      <c r="Q161" s="5"/>
      <c r="R161" s="5"/>
      <c r="S161" s="5"/>
      <c r="T161" s="5"/>
      <c r="U161" s="5"/>
      <c r="V161" s="5"/>
      <c r="W161" s="5"/>
      <c r="X161" s="5"/>
      <c r="Y161" s="5"/>
      <c r="Z161" s="5"/>
      <c r="AA161" s="5"/>
      <c r="AB161" s="5"/>
      <c r="AC161" s="5"/>
      <c r="AD161" s="5"/>
      <c r="AE161" s="5"/>
    </row>
    <row r="162" spans="1:31" ht="15.75" customHeight="1">
      <c r="A162" s="178"/>
      <c r="B162" s="181" t="s">
        <v>164</v>
      </c>
      <c r="C162" s="19" t="s">
        <v>18</v>
      </c>
      <c r="D162" s="23">
        <f>'Simpler template_UPDATED'!D164</f>
        <v>1</v>
      </c>
      <c r="E162" s="23">
        <f>'Simpler template_UPDATED'!E164</f>
        <v>1</v>
      </c>
      <c r="F162" s="23">
        <f>'Simpler template_UPDATED'!F164</f>
        <v>2</v>
      </c>
      <c r="G162" s="23">
        <f>'Simpler template_UPDATED'!G164</f>
        <v>2</v>
      </c>
      <c r="H162" s="23">
        <f>'Simpler template_UPDATED'!H164</f>
        <v>3</v>
      </c>
      <c r="I162" s="23">
        <f>'Simpler template_UPDATED'!I164</f>
        <v>5</v>
      </c>
      <c r="J162" s="23">
        <f>'Simpler template_UPDATED'!J164</f>
        <v>5</v>
      </c>
      <c r="K162" s="23">
        <f>'Simpler template_UPDATED'!K164</f>
        <v>6</v>
      </c>
      <c r="L162" s="23">
        <f>'Simpler template_UPDATED'!L164</f>
        <v>6</v>
      </c>
      <c r="M162" s="178"/>
      <c r="N162" s="5"/>
      <c r="O162" s="5"/>
      <c r="P162" s="5"/>
      <c r="Q162" s="5"/>
      <c r="R162" s="5"/>
      <c r="S162" s="5"/>
      <c r="T162" s="5"/>
      <c r="U162" s="5"/>
      <c r="V162" s="5"/>
      <c r="W162" s="5"/>
      <c r="X162" s="5"/>
      <c r="Y162" s="5"/>
      <c r="Z162" s="5"/>
      <c r="AA162" s="5"/>
      <c r="AB162" s="5"/>
      <c r="AC162" s="5"/>
      <c r="AD162" s="5"/>
      <c r="AE162" s="5"/>
    </row>
    <row r="163" spans="1:31" ht="15.75" customHeight="1">
      <c r="A163" s="178"/>
      <c r="B163" s="169"/>
      <c r="C163" s="19" t="s">
        <v>28</v>
      </c>
      <c r="D163" s="34">
        <f>'Simpler template_UPDATED'!D165</f>
        <v>0</v>
      </c>
      <c r="E163" s="23">
        <f>'Simpler template_UPDATED'!E165</f>
        <v>1</v>
      </c>
      <c r="F163" s="23">
        <f>'Simpler template_UPDATED'!F165</f>
        <v>2</v>
      </c>
      <c r="G163" s="23">
        <f>'Simpler template_UPDATED'!G165</f>
        <v>0</v>
      </c>
      <c r="H163" s="23">
        <f>'Simpler template_UPDATED'!H165</f>
        <v>0</v>
      </c>
      <c r="I163" s="23">
        <f>'Simpler template_UPDATED'!I165</f>
        <v>0</v>
      </c>
      <c r="J163" s="23">
        <f>'Simpler template_UPDATED'!J165</f>
        <v>0</v>
      </c>
      <c r="K163" s="23">
        <f>'Simpler template_UPDATED'!K165</f>
        <v>0</v>
      </c>
      <c r="L163" s="23">
        <f>'Simpler template_UPDATED'!L165</f>
        <v>0</v>
      </c>
      <c r="M163" s="178"/>
      <c r="N163" s="5"/>
      <c r="O163" s="5"/>
      <c r="P163" s="5"/>
      <c r="Q163" s="5"/>
      <c r="R163" s="5"/>
      <c r="S163" s="5"/>
      <c r="T163" s="5"/>
      <c r="U163" s="5"/>
      <c r="V163" s="5"/>
      <c r="W163" s="5"/>
      <c r="X163" s="5"/>
      <c r="Y163" s="5"/>
      <c r="Z163" s="5"/>
      <c r="AA163" s="5"/>
      <c r="AB163" s="5"/>
      <c r="AC163" s="5"/>
      <c r="AD163" s="5"/>
      <c r="AE163" s="5"/>
    </row>
    <row r="164" spans="1:31" ht="15.75" customHeight="1">
      <c r="A164" s="178"/>
      <c r="B164" s="169"/>
      <c r="C164" s="182" t="s">
        <v>32</v>
      </c>
      <c r="D164" s="183"/>
      <c r="E164" s="183"/>
      <c r="F164" s="183"/>
      <c r="G164" s="183"/>
      <c r="H164" s="183"/>
      <c r="I164" s="183"/>
      <c r="J164" s="183"/>
      <c r="K164" s="183"/>
      <c r="L164" s="184"/>
      <c r="M164" s="178"/>
      <c r="N164" s="5"/>
      <c r="O164" s="5"/>
      <c r="P164" s="5"/>
      <c r="Q164" s="5"/>
      <c r="R164" s="5"/>
      <c r="S164" s="5"/>
      <c r="T164" s="5"/>
      <c r="U164" s="5"/>
      <c r="V164" s="5"/>
      <c r="W164" s="5"/>
      <c r="X164" s="5"/>
      <c r="Y164" s="5"/>
      <c r="Z164" s="5"/>
      <c r="AA164" s="5"/>
      <c r="AB164" s="5"/>
      <c r="AC164" s="5"/>
      <c r="AD164" s="5"/>
      <c r="AE164" s="5"/>
    </row>
    <row r="165" spans="1:31" ht="15.75" customHeight="1">
      <c r="A165" s="178"/>
      <c r="B165" s="170"/>
      <c r="C165" s="185"/>
      <c r="D165" s="183"/>
      <c r="E165" s="183"/>
      <c r="F165" s="183"/>
      <c r="G165" s="183"/>
      <c r="H165" s="183"/>
      <c r="I165" s="183"/>
      <c r="J165" s="183"/>
      <c r="K165" s="183"/>
      <c r="L165" s="184"/>
      <c r="M165" s="178"/>
      <c r="N165" s="5"/>
      <c r="O165" s="5"/>
      <c r="P165" s="5"/>
      <c r="Q165" s="5"/>
      <c r="R165" s="5"/>
      <c r="S165" s="5"/>
      <c r="T165" s="5"/>
      <c r="U165" s="5"/>
      <c r="V165" s="5"/>
      <c r="W165" s="5"/>
      <c r="X165" s="5"/>
      <c r="Y165" s="5"/>
      <c r="Z165" s="5"/>
      <c r="AA165" s="5"/>
      <c r="AB165" s="5"/>
      <c r="AC165" s="5"/>
      <c r="AD165" s="5"/>
      <c r="AE165" s="5"/>
    </row>
    <row r="166" spans="1:31" ht="15.75" customHeight="1">
      <c r="A166" s="178"/>
      <c r="B166" s="62" t="s">
        <v>49</v>
      </c>
      <c r="C166" s="58"/>
      <c r="D166" s="59">
        <f>'Simpler template_UPDATED'!D168</f>
        <v>0</v>
      </c>
      <c r="E166" s="59">
        <f>'Simpler template_UPDATED'!E168</f>
        <v>0</v>
      </c>
      <c r="F166" s="59">
        <f>'Simpler template_UPDATED'!F168</f>
        <v>1</v>
      </c>
      <c r="G166" s="59">
        <f>'Simpler template_UPDATED'!G168</f>
        <v>1</v>
      </c>
      <c r="H166" s="59">
        <f>'Simpler template_UPDATED'!H168</f>
        <v>1</v>
      </c>
      <c r="I166" s="59">
        <f>'Simpler template_UPDATED'!I168</f>
        <v>1</v>
      </c>
      <c r="J166" s="59">
        <f>'Simpler template_UPDATED'!J168</f>
        <v>1</v>
      </c>
      <c r="K166" s="59">
        <f>'Simpler template_UPDATED'!K168</f>
        <v>1</v>
      </c>
      <c r="L166" s="59">
        <f>'Simpler template_UPDATED'!L168</f>
        <v>1</v>
      </c>
      <c r="M166" s="178"/>
      <c r="N166" s="5"/>
      <c r="O166" s="5"/>
      <c r="P166" s="5"/>
      <c r="Q166" s="5"/>
      <c r="R166" s="5"/>
      <c r="S166" s="5"/>
      <c r="T166" s="5"/>
      <c r="U166" s="5"/>
      <c r="V166" s="5"/>
      <c r="W166" s="5"/>
      <c r="X166" s="5"/>
      <c r="Y166" s="5"/>
      <c r="Z166" s="5"/>
      <c r="AA166" s="5"/>
      <c r="AB166" s="5"/>
      <c r="AC166" s="5"/>
      <c r="AD166" s="4"/>
      <c r="AE166" s="5"/>
    </row>
    <row r="167" spans="1:31" ht="15.75" customHeight="1">
      <c r="A167" s="178"/>
      <c r="B167" s="62" t="s">
        <v>50</v>
      </c>
      <c r="C167" s="58"/>
      <c r="D167" s="59">
        <f>'Simpler template_UPDATED'!D169</f>
        <v>1</v>
      </c>
      <c r="E167" s="59">
        <f>'Simpler template_UPDATED'!E169</f>
        <v>1</v>
      </c>
      <c r="F167" s="59">
        <f>'Simpler template_UPDATED'!F169</f>
        <v>1</v>
      </c>
      <c r="G167" s="59">
        <f>'Simpler template_UPDATED'!G169</f>
        <v>1</v>
      </c>
      <c r="H167" s="59">
        <f>'Simpler template_UPDATED'!H169</f>
        <v>1</v>
      </c>
      <c r="I167" s="59">
        <f>'Simpler template_UPDATED'!I169</f>
        <v>1</v>
      </c>
      <c r="J167" s="59">
        <f>'Simpler template_UPDATED'!J169</f>
        <v>1</v>
      </c>
      <c r="K167" s="59">
        <f>'Simpler template_UPDATED'!K169</f>
        <v>1</v>
      </c>
      <c r="L167" s="59">
        <f>'Simpler template_UPDATED'!L169</f>
        <v>1</v>
      </c>
      <c r="M167" s="178"/>
      <c r="N167" s="5"/>
      <c r="O167" s="5"/>
      <c r="P167" s="5"/>
      <c r="Q167" s="5"/>
      <c r="R167" s="5"/>
      <c r="S167" s="5"/>
      <c r="T167" s="5"/>
      <c r="U167" s="5"/>
      <c r="V167" s="5"/>
      <c r="W167" s="5"/>
      <c r="X167" s="5"/>
      <c r="Y167" s="5"/>
      <c r="Z167" s="5"/>
      <c r="AA167" s="5"/>
      <c r="AB167" s="5"/>
      <c r="AC167" s="5"/>
      <c r="AD167" s="4"/>
      <c r="AE167" s="5"/>
    </row>
    <row r="168" spans="1:31" ht="15.75" customHeight="1">
      <c r="A168" s="178"/>
      <c r="B168" s="62" t="s">
        <v>51</v>
      </c>
      <c r="C168" s="58"/>
      <c r="D168" s="59">
        <f>'Simpler template_UPDATED'!D170</f>
        <v>0</v>
      </c>
      <c r="E168" s="59">
        <f>'Simpler template_UPDATED'!E170</f>
        <v>0</v>
      </c>
      <c r="F168" s="59">
        <f>'Simpler template_UPDATED'!F170</f>
        <v>0</v>
      </c>
      <c r="G168" s="59">
        <f>'Simpler template_UPDATED'!G170</f>
        <v>0</v>
      </c>
      <c r="H168" s="59">
        <f>'Simpler template_UPDATED'!H170</f>
        <v>1</v>
      </c>
      <c r="I168" s="59">
        <f>'Simpler template_UPDATED'!I170</f>
        <v>1</v>
      </c>
      <c r="J168" s="59">
        <f>'Simpler template_UPDATED'!J170</f>
        <v>1</v>
      </c>
      <c r="K168" s="59">
        <f>'Simpler template_UPDATED'!K170</f>
        <v>1</v>
      </c>
      <c r="L168" s="59">
        <f>'Simpler template_UPDATED'!L170</f>
        <v>1</v>
      </c>
      <c r="M168" s="178"/>
      <c r="N168" s="5"/>
      <c r="O168" s="5"/>
      <c r="P168" s="5"/>
      <c r="Q168" s="5"/>
      <c r="R168" s="5"/>
      <c r="S168" s="5"/>
      <c r="T168" s="5"/>
      <c r="U168" s="5"/>
      <c r="V168" s="5"/>
      <c r="W168" s="5"/>
      <c r="X168" s="5"/>
      <c r="Y168" s="5"/>
      <c r="Z168" s="5"/>
      <c r="AA168" s="5"/>
      <c r="AB168" s="5"/>
      <c r="AC168" s="5"/>
      <c r="AD168" s="4"/>
      <c r="AE168" s="5"/>
    </row>
    <row r="169" spans="1:31" ht="15.75" customHeight="1">
      <c r="A169" s="178"/>
      <c r="B169" s="62" t="s">
        <v>256</v>
      </c>
      <c r="C169" s="58"/>
      <c r="D169" s="59">
        <f>'Simpler template_UPDATED'!D171</f>
        <v>0</v>
      </c>
      <c r="E169" s="59">
        <f>'Simpler template_UPDATED'!E171</f>
        <v>0</v>
      </c>
      <c r="F169" s="59">
        <f>'Simpler template_UPDATED'!F171</f>
        <v>0</v>
      </c>
      <c r="G169" s="59">
        <f>'Simpler template_UPDATED'!G171</f>
        <v>0</v>
      </c>
      <c r="H169" s="59">
        <f>'Simpler template_UPDATED'!H171</f>
        <v>0</v>
      </c>
      <c r="I169" s="59">
        <f>'Simpler template_UPDATED'!I171</f>
        <v>1</v>
      </c>
      <c r="J169" s="59">
        <f>'Simpler template_UPDATED'!J171</f>
        <v>1</v>
      </c>
      <c r="K169" s="59">
        <f>'Simpler template_UPDATED'!K171</f>
        <v>1</v>
      </c>
      <c r="L169" s="59">
        <f>'Simpler template_UPDATED'!L171</f>
        <v>1</v>
      </c>
      <c r="M169" s="178"/>
      <c r="N169" s="5"/>
      <c r="O169" s="5"/>
      <c r="P169" s="5"/>
      <c r="Q169" s="5"/>
      <c r="R169" s="5"/>
      <c r="S169" s="5"/>
      <c r="T169" s="5"/>
      <c r="U169" s="5"/>
      <c r="V169" s="5"/>
      <c r="W169" s="5"/>
      <c r="X169" s="5"/>
      <c r="Y169" s="5"/>
      <c r="Z169" s="5"/>
      <c r="AA169" s="5"/>
      <c r="AB169" s="5"/>
      <c r="AC169" s="5"/>
      <c r="AD169" s="4"/>
      <c r="AE169" s="5"/>
    </row>
    <row r="170" spans="1:31" ht="15.75" customHeight="1">
      <c r="A170" s="178"/>
      <c r="B170" s="62" t="s">
        <v>257</v>
      </c>
      <c r="C170" s="58"/>
      <c r="D170" s="59">
        <f>'Simpler template_UPDATED'!D172</f>
        <v>0</v>
      </c>
      <c r="E170" s="59">
        <f>'Simpler template_UPDATED'!E172</f>
        <v>0</v>
      </c>
      <c r="F170" s="59">
        <f>'Simpler template_UPDATED'!F172</f>
        <v>0</v>
      </c>
      <c r="G170" s="59">
        <f>'Simpler template_UPDATED'!G172</f>
        <v>0</v>
      </c>
      <c r="H170" s="59">
        <f>'Simpler template_UPDATED'!H172</f>
        <v>0</v>
      </c>
      <c r="I170" s="59">
        <f>'Simpler template_UPDATED'!I172</f>
        <v>1</v>
      </c>
      <c r="J170" s="59">
        <f>'Simpler template_UPDATED'!J172</f>
        <v>1</v>
      </c>
      <c r="K170" s="59">
        <f>'Simpler template_UPDATED'!K172</f>
        <v>1</v>
      </c>
      <c r="L170" s="59">
        <f>'Simpler template_UPDATED'!L172</f>
        <v>1</v>
      </c>
      <c r="M170" s="178"/>
      <c r="N170" s="5"/>
      <c r="O170" s="5"/>
      <c r="P170" s="5"/>
      <c r="Q170" s="5"/>
      <c r="R170" s="5"/>
      <c r="S170" s="5"/>
      <c r="T170" s="5"/>
      <c r="U170" s="5"/>
      <c r="V170" s="5"/>
      <c r="W170" s="5"/>
      <c r="X170" s="5"/>
      <c r="Y170" s="5"/>
      <c r="Z170" s="5"/>
      <c r="AA170" s="5"/>
      <c r="AB170" s="5"/>
      <c r="AC170" s="5"/>
      <c r="AD170" s="4"/>
      <c r="AE170" s="5"/>
    </row>
    <row r="171" spans="1:31" ht="15.75" customHeight="1">
      <c r="A171" s="178"/>
      <c r="B171" s="83" t="s">
        <v>258</v>
      </c>
      <c r="C171" s="72"/>
      <c r="D171" s="59">
        <f>'Simpler template_UPDATED'!D173</f>
        <v>0</v>
      </c>
      <c r="E171" s="59">
        <f>'Simpler template_UPDATED'!E173</f>
        <v>0</v>
      </c>
      <c r="F171" s="59">
        <f>'Simpler template_UPDATED'!F173</f>
        <v>0</v>
      </c>
      <c r="G171" s="59">
        <f>'Simpler template_UPDATED'!G173</f>
        <v>0</v>
      </c>
      <c r="H171" s="59">
        <f>'Simpler template_UPDATED'!H173</f>
        <v>0</v>
      </c>
      <c r="I171" s="59">
        <f>'Simpler template_UPDATED'!I173</f>
        <v>0</v>
      </c>
      <c r="J171" s="59">
        <f>'Simpler template_UPDATED'!J173</f>
        <v>0</v>
      </c>
      <c r="K171" s="59">
        <f>'Simpler template_UPDATED'!K173</f>
        <v>1</v>
      </c>
      <c r="L171" s="59">
        <f>'Simpler template_UPDATED'!L173</f>
        <v>1</v>
      </c>
      <c r="M171" s="178"/>
      <c r="N171" s="5"/>
      <c r="O171" s="5"/>
      <c r="P171" s="5"/>
      <c r="Q171" s="5"/>
      <c r="R171" s="5"/>
      <c r="S171" s="5"/>
      <c r="T171" s="5"/>
      <c r="U171" s="5"/>
      <c r="V171" s="5"/>
      <c r="W171" s="5"/>
      <c r="X171" s="5"/>
      <c r="Y171" s="5"/>
      <c r="Z171" s="5"/>
      <c r="AA171" s="5"/>
      <c r="AB171" s="5"/>
      <c r="AC171" s="5"/>
      <c r="AD171" s="4"/>
      <c r="AE171" s="5"/>
    </row>
    <row r="172" spans="1:31" ht="15.75" customHeight="1">
      <c r="A172" s="179"/>
      <c r="B172" s="174" t="s">
        <v>165</v>
      </c>
      <c r="C172" s="175"/>
      <c r="D172" s="12" t="s">
        <v>5</v>
      </c>
      <c r="E172" s="12">
        <v>2017</v>
      </c>
      <c r="F172" s="12">
        <v>2018</v>
      </c>
      <c r="G172" s="12" t="s">
        <v>251</v>
      </c>
      <c r="H172" s="12">
        <v>2020</v>
      </c>
      <c r="I172" s="12" t="s">
        <v>259</v>
      </c>
      <c r="J172" s="12">
        <v>2022</v>
      </c>
      <c r="K172" s="12">
        <v>2023</v>
      </c>
      <c r="L172" s="14" t="s">
        <v>114</v>
      </c>
      <c r="M172" s="178"/>
      <c r="N172" s="5"/>
      <c r="O172" s="5"/>
      <c r="P172" s="5"/>
      <c r="Q172" s="5"/>
      <c r="R172" s="5"/>
      <c r="S172" s="5"/>
      <c r="T172" s="5"/>
      <c r="U172" s="5"/>
      <c r="V172" s="5"/>
      <c r="W172" s="5"/>
      <c r="X172" s="5"/>
      <c r="Y172" s="5"/>
      <c r="Z172" s="5"/>
      <c r="AA172" s="5"/>
      <c r="AB172" s="5"/>
      <c r="AC172" s="5"/>
      <c r="AD172" s="5"/>
      <c r="AE172" s="5"/>
    </row>
    <row r="173" spans="1:31" ht="15.75" customHeight="1">
      <c r="A173" s="10" t="s">
        <v>148</v>
      </c>
      <c r="B173" s="181" t="s">
        <v>166</v>
      </c>
      <c r="C173" s="19" t="s">
        <v>18</v>
      </c>
      <c r="D173" s="23">
        <f>'Simpler template_UPDATED'!D175</f>
        <v>0</v>
      </c>
      <c r="E173" s="23">
        <f>'Simpler template_UPDATED'!E175</f>
        <v>0</v>
      </c>
      <c r="F173" s="23">
        <f>'Simpler template_UPDATED'!F175</f>
        <v>0</v>
      </c>
      <c r="G173" s="23">
        <f>'Simpler template_UPDATED'!G175</f>
        <v>2</v>
      </c>
      <c r="H173" s="23">
        <f>'Simpler template_UPDATED'!H175</f>
        <v>2</v>
      </c>
      <c r="I173" s="23">
        <f>'Simpler template_UPDATED'!I175</f>
        <v>3</v>
      </c>
      <c r="J173" s="23">
        <f>'Simpler template_UPDATED'!J175</f>
        <v>4</v>
      </c>
      <c r="K173" s="23">
        <f>'Simpler template_UPDATED'!K175</f>
        <v>6</v>
      </c>
      <c r="L173" s="23">
        <f>'Simpler template_UPDATED'!L175</f>
        <v>6</v>
      </c>
      <c r="M173" s="178"/>
      <c r="N173" s="5"/>
      <c r="O173" s="5"/>
      <c r="P173" s="5"/>
      <c r="Q173" s="5"/>
      <c r="R173" s="5"/>
      <c r="S173" s="5"/>
      <c r="T173" s="5"/>
      <c r="U173" s="5"/>
      <c r="V173" s="5"/>
      <c r="W173" s="5"/>
      <c r="X173" s="5"/>
      <c r="Y173" s="5"/>
      <c r="Z173" s="5"/>
      <c r="AA173" s="5"/>
      <c r="AB173" s="5"/>
      <c r="AC173" s="5"/>
      <c r="AD173" s="5"/>
      <c r="AE173" s="5"/>
    </row>
    <row r="174" spans="1:31" ht="15.75" customHeight="1">
      <c r="A174" s="177">
        <v>25</v>
      </c>
      <c r="B174" s="169"/>
      <c r="C174" s="19" t="s">
        <v>28</v>
      </c>
      <c r="D174" s="34">
        <f>'Simpler template_UPDATED'!D176</f>
        <v>0</v>
      </c>
      <c r="E174" s="23" t="str">
        <f>'Simpler template_UPDATED'!E176</f>
        <v>2 in development</v>
      </c>
      <c r="F174" s="23" t="str">
        <f>'Simpler template_UPDATED'!F176</f>
        <v>1 developed in Site 1 validated by all 36 communities</v>
      </c>
      <c r="G174" s="23">
        <f>'Simpler template_UPDATED'!G176</f>
        <v>0</v>
      </c>
      <c r="H174" s="23">
        <f>'Simpler template_UPDATED'!H176</f>
        <v>0</v>
      </c>
      <c r="I174" s="23">
        <f>'Simpler template_UPDATED'!I176</f>
        <v>0</v>
      </c>
      <c r="J174" s="23">
        <f>'Simpler template_UPDATED'!J176</f>
        <v>0</v>
      </c>
      <c r="K174" s="23">
        <f>'Simpler template_UPDATED'!K176</f>
        <v>0</v>
      </c>
      <c r="L174" s="23">
        <f>'Simpler template_UPDATED'!L176</f>
        <v>0</v>
      </c>
      <c r="M174" s="178"/>
      <c r="N174" s="5"/>
      <c r="O174" s="5"/>
      <c r="P174" s="5"/>
      <c r="Q174" s="5"/>
      <c r="R174" s="5"/>
      <c r="S174" s="5"/>
      <c r="T174" s="5"/>
      <c r="U174" s="5"/>
      <c r="V174" s="5"/>
      <c r="W174" s="5"/>
      <c r="X174" s="5"/>
      <c r="Y174" s="5"/>
      <c r="Z174" s="5"/>
      <c r="AA174" s="5"/>
      <c r="AB174" s="5"/>
      <c r="AC174" s="5"/>
      <c r="AD174" s="5"/>
      <c r="AE174" s="5"/>
    </row>
    <row r="175" spans="1:31" ht="15.75" customHeight="1">
      <c r="A175" s="178"/>
      <c r="B175" s="169"/>
      <c r="C175" s="182" t="s">
        <v>32</v>
      </c>
      <c r="D175" s="183"/>
      <c r="E175" s="183"/>
      <c r="F175" s="183"/>
      <c r="G175" s="183"/>
      <c r="H175" s="183"/>
      <c r="I175" s="183"/>
      <c r="J175" s="183"/>
      <c r="K175" s="183"/>
      <c r="L175" s="184"/>
      <c r="M175" s="178"/>
      <c r="N175" s="5"/>
      <c r="O175" s="5"/>
      <c r="P175" s="5"/>
      <c r="Q175" s="5"/>
      <c r="R175" s="5"/>
      <c r="S175" s="5"/>
      <c r="T175" s="5"/>
      <c r="U175" s="5"/>
      <c r="V175" s="5"/>
      <c r="W175" s="5"/>
      <c r="X175" s="5"/>
      <c r="Y175" s="5"/>
      <c r="Z175" s="5"/>
      <c r="AA175" s="5"/>
      <c r="AB175" s="5"/>
      <c r="AC175" s="5"/>
      <c r="AD175" s="5"/>
      <c r="AE175" s="5"/>
    </row>
    <row r="176" spans="1:31" ht="15.75" customHeight="1">
      <c r="A176" s="178"/>
      <c r="B176" s="170"/>
      <c r="C176" s="185"/>
      <c r="D176" s="183"/>
      <c r="E176" s="183"/>
      <c r="F176" s="183"/>
      <c r="G176" s="183"/>
      <c r="H176" s="183"/>
      <c r="I176" s="183"/>
      <c r="J176" s="183"/>
      <c r="K176" s="183"/>
      <c r="L176" s="184"/>
      <c r="M176" s="178"/>
      <c r="N176" s="5"/>
      <c r="O176" s="5"/>
      <c r="P176" s="5"/>
      <c r="Q176" s="5"/>
      <c r="R176" s="5"/>
      <c r="S176" s="5"/>
      <c r="T176" s="5"/>
      <c r="U176" s="5"/>
      <c r="V176" s="5"/>
      <c r="W176" s="5"/>
      <c r="X176" s="5"/>
      <c r="Y176" s="5"/>
      <c r="Z176" s="5"/>
      <c r="AA176" s="5"/>
      <c r="AB176" s="5"/>
      <c r="AC176" s="5"/>
      <c r="AD176" s="5"/>
      <c r="AE176" s="5"/>
    </row>
    <row r="177" spans="1:31" ht="15.75" customHeight="1">
      <c r="A177" s="178"/>
      <c r="B177" s="62" t="s">
        <v>49</v>
      </c>
      <c r="C177" s="58"/>
      <c r="D177" s="59">
        <f>'Simpler template_UPDATED'!D179</f>
        <v>0</v>
      </c>
      <c r="E177" s="59">
        <f>'Simpler template_UPDATED'!E179</f>
        <v>0</v>
      </c>
      <c r="F177" s="59">
        <f>'Simpler template_UPDATED'!F179</f>
        <v>1</v>
      </c>
      <c r="G177" s="59">
        <f>'Simpler template_UPDATED'!G179</f>
        <v>1</v>
      </c>
      <c r="H177" s="59">
        <f>'Simpler template_UPDATED'!H179</f>
        <v>1</v>
      </c>
      <c r="I177" s="59">
        <f>'Simpler template_UPDATED'!I179</f>
        <v>1</v>
      </c>
      <c r="J177" s="59">
        <f>'Simpler template_UPDATED'!J179</f>
        <v>1</v>
      </c>
      <c r="K177" s="59">
        <f>'Simpler template_UPDATED'!K179</f>
        <v>1</v>
      </c>
      <c r="L177" s="59">
        <f>'Simpler template_UPDATED'!L179</f>
        <v>1</v>
      </c>
      <c r="M177" s="178"/>
      <c r="N177" s="5"/>
      <c r="O177" s="5"/>
      <c r="P177" s="5"/>
      <c r="Q177" s="5"/>
      <c r="R177" s="5"/>
      <c r="S177" s="5"/>
      <c r="T177" s="5"/>
      <c r="U177" s="5"/>
      <c r="V177" s="5"/>
      <c r="W177" s="5"/>
      <c r="X177" s="5"/>
      <c r="Y177" s="5"/>
      <c r="Z177" s="5"/>
      <c r="AA177" s="5"/>
      <c r="AB177" s="5"/>
      <c r="AC177" s="5"/>
      <c r="AD177" s="4"/>
      <c r="AE177" s="5"/>
    </row>
    <row r="178" spans="1:31" ht="15.75" customHeight="1">
      <c r="A178" s="178"/>
      <c r="B178" s="62" t="s">
        <v>50</v>
      </c>
      <c r="C178" s="58"/>
      <c r="D178" s="59">
        <f>'Simpler template_UPDATED'!D180</f>
        <v>0</v>
      </c>
      <c r="E178" s="59">
        <f>'Simpler template_UPDATED'!E180</f>
        <v>0</v>
      </c>
      <c r="F178" s="59">
        <f>'Simpler template_UPDATED'!F180</f>
        <v>0</v>
      </c>
      <c r="G178" s="59">
        <f>'Simpler template_UPDATED'!G180</f>
        <v>1</v>
      </c>
      <c r="H178" s="59">
        <f>'Simpler template_UPDATED'!H180</f>
        <v>1</v>
      </c>
      <c r="I178" s="59">
        <f>'Simpler template_UPDATED'!I180</f>
        <v>1</v>
      </c>
      <c r="J178" s="59">
        <f>'Simpler template_UPDATED'!J180</f>
        <v>1</v>
      </c>
      <c r="K178" s="59">
        <f>'Simpler template_UPDATED'!K180</f>
        <v>1</v>
      </c>
      <c r="L178" s="59">
        <f>'Simpler template_UPDATED'!L180</f>
        <v>1</v>
      </c>
      <c r="M178" s="178"/>
      <c r="N178" s="5"/>
      <c r="O178" s="5"/>
      <c r="P178" s="5"/>
      <c r="Q178" s="5"/>
      <c r="R178" s="5"/>
      <c r="S178" s="5"/>
      <c r="T178" s="5"/>
      <c r="U178" s="5"/>
      <c r="V178" s="5"/>
      <c r="W178" s="5"/>
      <c r="X178" s="5"/>
      <c r="Y178" s="5"/>
      <c r="Z178" s="5"/>
      <c r="AA178" s="5"/>
      <c r="AB178" s="5"/>
      <c r="AC178" s="5"/>
      <c r="AD178" s="4"/>
      <c r="AE178" s="5"/>
    </row>
    <row r="179" spans="1:31" ht="15.75" customHeight="1">
      <c r="A179" s="178"/>
      <c r="B179" s="62" t="s">
        <v>51</v>
      </c>
      <c r="C179" s="58"/>
      <c r="D179" s="59">
        <f>'Simpler template_UPDATED'!D181</f>
        <v>0</v>
      </c>
      <c r="E179" s="59">
        <f>'Simpler template_UPDATED'!E181</f>
        <v>0</v>
      </c>
      <c r="F179" s="59">
        <f>'Simpler template_UPDATED'!F181</f>
        <v>0</v>
      </c>
      <c r="G179" s="59">
        <f>'Simpler template_UPDATED'!G181</f>
        <v>0</v>
      </c>
      <c r="H179" s="59">
        <f>'Simpler template_UPDATED'!H181</f>
        <v>0</v>
      </c>
      <c r="I179" s="59">
        <f>'Simpler template_UPDATED'!I181</f>
        <v>1</v>
      </c>
      <c r="J179" s="59">
        <f>'Simpler template_UPDATED'!J181</f>
        <v>1</v>
      </c>
      <c r="K179" s="59">
        <f>'Simpler template_UPDATED'!K181</f>
        <v>1</v>
      </c>
      <c r="L179" s="59">
        <f>'Simpler template_UPDATED'!L181</f>
        <v>1</v>
      </c>
      <c r="M179" s="178"/>
      <c r="N179" s="5"/>
      <c r="O179" s="5"/>
      <c r="P179" s="5"/>
      <c r="Q179" s="5"/>
      <c r="R179" s="5"/>
      <c r="S179" s="5"/>
      <c r="T179" s="5"/>
      <c r="U179" s="5"/>
      <c r="V179" s="5"/>
      <c r="W179" s="5"/>
      <c r="X179" s="5"/>
      <c r="Y179" s="5"/>
      <c r="Z179" s="5"/>
      <c r="AA179" s="5"/>
      <c r="AB179" s="5"/>
      <c r="AC179" s="5"/>
      <c r="AD179" s="4"/>
      <c r="AE179" s="5"/>
    </row>
    <row r="180" spans="1:31" ht="15.75" customHeight="1">
      <c r="A180" s="178"/>
      <c r="B180" s="62" t="s">
        <v>256</v>
      </c>
      <c r="C180" s="58"/>
      <c r="D180" s="59">
        <f>'Simpler template_UPDATED'!D182</f>
        <v>0</v>
      </c>
      <c r="E180" s="59">
        <f>'Simpler template_UPDATED'!E182</f>
        <v>0</v>
      </c>
      <c r="F180" s="59">
        <f>'Simpler template_UPDATED'!F182</f>
        <v>0</v>
      </c>
      <c r="G180" s="59">
        <f>'Simpler template_UPDATED'!G182</f>
        <v>0</v>
      </c>
      <c r="H180" s="59">
        <f>'Simpler template_UPDATED'!H182</f>
        <v>0</v>
      </c>
      <c r="I180" s="59">
        <f>'Simpler template_UPDATED'!I182</f>
        <v>0</v>
      </c>
      <c r="J180" s="59">
        <f>'Simpler template_UPDATED'!J182</f>
        <v>1</v>
      </c>
      <c r="K180" s="59">
        <f>'Simpler template_UPDATED'!K182</f>
        <v>1</v>
      </c>
      <c r="L180" s="59">
        <f>'Simpler template_UPDATED'!L182</f>
        <v>1</v>
      </c>
      <c r="M180" s="178"/>
      <c r="N180" s="5"/>
      <c r="O180" s="5"/>
      <c r="P180" s="5"/>
      <c r="Q180" s="5"/>
      <c r="R180" s="5"/>
      <c r="S180" s="5"/>
      <c r="T180" s="5"/>
      <c r="U180" s="5"/>
      <c r="V180" s="5"/>
      <c r="W180" s="5"/>
      <c r="X180" s="5"/>
      <c r="Y180" s="5"/>
      <c r="Z180" s="5"/>
      <c r="AA180" s="5"/>
      <c r="AB180" s="5"/>
      <c r="AC180" s="5"/>
      <c r="AD180" s="4"/>
      <c r="AE180" s="5"/>
    </row>
    <row r="181" spans="1:31" ht="15.75" customHeight="1">
      <c r="A181" s="178"/>
      <c r="B181" s="62" t="s">
        <v>257</v>
      </c>
      <c r="C181" s="58"/>
      <c r="D181" s="59">
        <f>'Simpler template_UPDATED'!D183</f>
        <v>0</v>
      </c>
      <c r="E181" s="59">
        <f>'Simpler template_UPDATED'!E183</f>
        <v>0</v>
      </c>
      <c r="F181" s="59">
        <f>'Simpler template_UPDATED'!F183</f>
        <v>0</v>
      </c>
      <c r="G181" s="59">
        <f>'Simpler template_UPDATED'!G183</f>
        <v>0</v>
      </c>
      <c r="H181" s="59">
        <f>'Simpler template_UPDATED'!H183</f>
        <v>0</v>
      </c>
      <c r="I181" s="59">
        <f>'Simpler template_UPDATED'!I183</f>
        <v>0</v>
      </c>
      <c r="J181" s="59">
        <f>'Simpler template_UPDATED'!J183</f>
        <v>0</v>
      </c>
      <c r="K181" s="59">
        <f>'Simpler template_UPDATED'!K183</f>
        <v>1</v>
      </c>
      <c r="L181" s="59">
        <f>'Simpler template_UPDATED'!L183</f>
        <v>1</v>
      </c>
      <c r="M181" s="178"/>
      <c r="N181" s="5"/>
      <c r="O181" s="5"/>
      <c r="P181" s="5"/>
      <c r="Q181" s="5"/>
      <c r="R181" s="5"/>
      <c r="S181" s="5"/>
      <c r="T181" s="5"/>
      <c r="U181" s="5"/>
      <c r="V181" s="5"/>
      <c r="W181" s="5"/>
      <c r="X181" s="5"/>
      <c r="Y181" s="5"/>
      <c r="Z181" s="5"/>
      <c r="AA181" s="5"/>
      <c r="AB181" s="5"/>
      <c r="AC181" s="5"/>
      <c r="AD181" s="4"/>
      <c r="AE181" s="5"/>
    </row>
    <row r="182" spans="1:31" ht="15.75" customHeight="1">
      <c r="A182" s="179"/>
      <c r="B182" s="83" t="s">
        <v>258</v>
      </c>
      <c r="C182" s="72"/>
      <c r="D182" s="59">
        <f>'Simpler template_UPDATED'!D184</f>
        <v>0</v>
      </c>
      <c r="E182" s="59">
        <f>'Simpler template_UPDATED'!E184</f>
        <v>0</v>
      </c>
      <c r="F182" s="59">
        <f>'Simpler template_UPDATED'!F184</f>
        <v>0</v>
      </c>
      <c r="G182" s="59">
        <f>'Simpler template_UPDATED'!G184</f>
        <v>0</v>
      </c>
      <c r="H182" s="59">
        <f>'Simpler template_UPDATED'!H184</f>
        <v>0</v>
      </c>
      <c r="I182" s="59">
        <f>'Simpler template_UPDATED'!I184</f>
        <v>0</v>
      </c>
      <c r="J182" s="59">
        <f>'Simpler template_UPDATED'!J184</f>
        <v>0</v>
      </c>
      <c r="K182" s="59">
        <f>'Simpler template_UPDATED'!K184</f>
        <v>1</v>
      </c>
      <c r="L182" s="59">
        <f>'Simpler template_UPDATED'!L184</f>
        <v>1</v>
      </c>
      <c r="M182" s="179"/>
      <c r="N182" s="5"/>
      <c r="O182" s="5"/>
      <c r="P182" s="5"/>
      <c r="Q182" s="5"/>
      <c r="R182" s="5"/>
      <c r="S182" s="5"/>
      <c r="T182" s="5"/>
      <c r="U182" s="5"/>
      <c r="V182" s="5"/>
      <c r="W182" s="5"/>
      <c r="X182" s="5"/>
      <c r="Y182" s="5"/>
      <c r="Z182" s="5"/>
      <c r="AA182" s="5"/>
      <c r="AB182" s="5"/>
      <c r="AC182" s="5"/>
      <c r="AD182" s="4"/>
      <c r="AE182" s="5"/>
    </row>
    <row r="183" spans="1:31" ht="15.75" customHeight="1">
      <c r="A183" s="2"/>
      <c r="B183" s="4"/>
      <c r="C183" s="4"/>
      <c r="D183" s="4"/>
      <c r="E183" s="4"/>
      <c r="F183" s="4"/>
      <c r="G183" s="4"/>
      <c r="H183" s="4"/>
      <c r="I183" s="4"/>
      <c r="J183" s="4"/>
      <c r="K183" s="4"/>
      <c r="L183" s="4"/>
      <c r="M183" s="4"/>
      <c r="N183" s="5"/>
      <c r="O183" s="5"/>
      <c r="P183" s="5"/>
      <c r="Q183" s="5"/>
      <c r="R183" s="5"/>
      <c r="S183" s="5"/>
      <c r="T183" s="5"/>
      <c r="U183" s="5"/>
      <c r="V183" s="5"/>
      <c r="W183" s="5"/>
      <c r="X183" s="5"/>
      <c r="Y183" s="5"/>
      <c r="Z183" s="5"/>
      <c r="AA183" s="5"/>
      <c r="AB183" s="5"/>
      <c r="AC183" s="5"/>
      <c r="AD183" s="5"/>
      <c r="AE183" s="5"/>
    </row>
    <row r="184" spans="1:31" ht="15.75" customHeight="1">
      <c r="A184" s="2"/>
      <c r="B184" s="4"/>
      <c r="C184" s="4"/>
      <c r="D184" s="4"/>
      <c r="E184" s="4"/>
      <c r="F184" s="4"/>
      <c r="G184" s="4"/>
      <c r="H184" s="4"/>
      <c r="I184" s="4"/>
      <c r="J184" s="4"/>
      <c r="K184" s="4"/>
      <c r="L184" s="4"/>
      <c r="M184" s="4"/>
      <c r="N184" s="5"/>
      <c r="O184" s="5"/>
      <c r="P184" s="5"/>
      <c r="Q184" s="5"/>
      <c r="R184" s="5"/>
      <c r="S184" s="5"/>
      <c r="T184" s="5"/>
      <c r="U184" s="5"/>
      <c r="V184" s="5"/>
      <c r="W184" s="5"/>
      <c r="X184" s="5"/>
      <c r="Y184" s="5"/>
      <c r="Z184" s="5"/>
      <c r="AA184" s="5"/>
      <c r="AB184" s="5"/>
      <c r="AC184" s="5"/>
      <c r="AD184" s="5"/>
      <c r="AE184" s="5"/>
    </row>
    <row r="185" spans="1:31" ht="15.75" customHeight="1">
      <c r="A185" s="10" t="s">
        <v>169</v>
      </c>
      <c r="B185" s="174" t="s">
        <v>170</v>
      </c>
      <c r="C185" s="175"/>
      <c r="D185" s="12" t="s">
        <v>5</v>
      </c>
      <c r="E185" s="12">
        <v>2017</v>
      </c>
      <c r="F185" s="12" t="s">
        <v>281</v>
      </c>
      <c r="G185" s="12">
        <v>2019</v>
      </c>
      <c r="H185" s="12">
        <v>2020</v>
      </c>
      <c r="I185" s="12" t="s">
        <v>274</v>
      </c>
      <c r="J185" s="12">
        <v>2022</v>
      </c>
      <c r="K185" s="12">
        <v>2023</v>
      </c>
      <c r="L185" s="14" t="s">
        <v>114</v>
      </c>
      <c r="M185" s="56" t="s">
        <v>96</v>
      </c>
      <c r="N185" s="5"/>
      <c r="O185" s="5"/>
      <c r="P185" s="5"/>
      <c r="Q185" s="5"/>
      <c r="R185" s="5"/>
      <c r="S185" s="5"/>
      <c r="T185" s="5"/>
      <c r="U185" s="5"/>
      <c r="V185" s="5"/>
      <c r="W185" s="5"/>
      <c r="X185" s="5"/>
      <c r="Y185" s="5"/>
      <c r="Z185" s="5"/>
      <c r="AA185" s="5"/>
      <c r="AB185" s="5"/>
      <c r="AC185" s="5"/>
      <c r="AD185" s="5"/>
      <c r="AE185" s="5"/>
    </row>
    <row r="186" spans="1:31" ht="15.75" customHeight="1">
      <c r="A186" s="177" t="s">
        <v>172</v>
      </c>
      <c r="B186" s="181" t="s">
        <v>173</v>
      </c>
      <c r="C186" s="19" t="s">
        <v>18</v>
      </c>
      <c r="D186" s="23">
        <f>'Simpler template_UPDATED'!D188</f>
        <v>336</v>
      </c>
      <c r="E186" s="23" t="str">
        <f>'Simpler template_UPDATED'!E188</f>
        <v xml:space="preserve">336; Sea cucumber farming developed in Site 1 </v>
      </c>
      <c r="F186" s="23">
        <f>'Simpler template_UPDATED'!F188</f>
        <v>799</v>
      </c>
      <c r="G186" s="23">
        <f>'Simpler template_UPDATED'!G188</f>
        <v>983</v>
      </c>
      <c r="H186" s="23">
        <f>'Simpler template_UPDATED'!H188</f>
        <v>1763</v>
      </c>
      <c r="I186" s="23">
        <f>'Simpler template_UPDATED'!I188</f>
        <v>2543</v>
      </c>
      <c r="J186" s="23">
        <f>'Simpler template_UPDATED'!J188</f>
        <v>3889</v>
      </c>
      <c r="K186" s="23">
        <f>'Simpler template_UPDATED'!K188</f>
        <v>5235</v>
      </c>
      <c r="L186" s="23">
        <f>'Simpler template_UPDATED'!L188</f>
        <v>5235</v>
      </c>
      <c r="M186" s="186" t="str">
        <f>'Simpler template_UPDATED'!M188</f>
        <v xml:space="preserve">- New livelihoods provide income to communities
- New livelihoods provide sufficient income to reduce reliance on fishing </v>
      </c>
      <c r="N186" s="5"/>
      <c r="O186" s="5"/>
      <c r="P186" s="5"/>
      <c r="Q186" s="5"/>
      <c r="R186" s="5"/>
      <c r="S186" s="5"/>
      <c r="T186" s="5"/>
      <c r="U186" s="5"/>
      <c r="V186" s="5"/>
      <c r="W186" s="5"/>
      <c r="X186" s="5"/>
      <c r="Y186" s="5"/>
      <c r="Z186" s="5"/>
      <c r="AA186" s="5"/>
      <c r="AB186" s="5"/>
      <c r="AC186" s="5"/>
      <c r="AD186" s="5"/>
      <c r="AE186" s="5"/>
    </row>
    <row r="187" spans="1:31" ht="15.75" customHeight="1">
      <c r="A187" s="178"/>
      <c r="B187" s="169"/>
      <c r="C187" s="19" t="s">
        <v>28</v>
      </c>
      <c r="D187" s="34">
        <f>'Simpler template_UPDATED'!D189</f>
        <v>0</v>
      </c>
      <c r="E187" s="23" t="str">
        <f>'Simpler template_UPDATED'!E189</f>
        <v>292 (8 beekeepers; 78 sea cucumber
farmers; 212 seaweed farmers)</v>
      </c>
      <c r="F187" s="23">
        <f>'Simpler template_UPDATED'!F189</f>
        <v>506</v>
      </c>
      <c r="G187" s="23">
        <f>'Simpler template_UPDATED'!G189</f>
        <v>0</v>
      </c>
      <c r="H187" s="23">
        <f>'Simpler template_UPDATED'!H189</f>
        <v>0</v>
      </c>
      <c r="I187" s="23">
        <f>'Simpler template_UPDATED'!I189</f>
        <v>0</v>
      </c>
      <c r="J187" s="23">
        <f>'Simpler template_UPDATED'!J189</f>
        <v>0</v>
      </c>
      <c r="K187" s="23">
        <f>'Simpler template_UPDATED'!K189</f>
        <v>0</v>
      </c>
      <c r="L187" s="23">
        <f>'Simpler template_UPDATED'!L189</f>
        <v>0</v>
      </c>
      <c r="M187" s="178"/>
      <c r="N187" s="5"/>
      <c r="O187" s="5"/>
      <c r="P187" s="5"/>
      <c r="Q187" s="5"/>
      <c r="R187" s="5"/>
      <c r="S187" s="5"/>
      <c r="T187" s="5"/>
      <c r="U187" s="5"/>
      <c r="V187" s="5"/>
      <c r="W187" s="5"/>
      <c r="X187" s="5"/>
      <c r="Y187" s="5"/>
      <c r="Z187" s="5"/>
      <c r="AA187" s="5"/>
      <c r="AB187" s="5"/>
      <c r="AC187" s="5"/>
      <c r="AD187" s="5"/>
      <c r="AE187" s="5"/>
    </row>
    <row r="188" spans="1:31" ht="15.75" customHeight="1">
      <c r="A188" s="178"/>
      <c r="B188" s="169"/>
      <c r="C188" s="182" t="s">
        <v>32</v>
      </c>
      <c r="D188" s="183"/>
      <c r="E188" s="183"/>
      <c r="F188" s="183"/>
      <c r="G188" s="183"/>
      <c r="H188" s="183"/>
      <c r="I188" s="183"/>
      <c r="J188" s="183"/>
      <c r="K188" s="183"/>
      <c r="L188" s="184"/>
      <c r="M188" s="178"/>
      <c r="N188" s="5"/>
      <c r="O188" s="5"/>
      <c r="P188" s="5"/>
      <c r="Q188" s="5"/>
      <c r="R188" s="5"/>
      <c r="S188" s="5"/>
      <c r="T188" s="5"/>
      <c r="U188" s="5"/>
      <c r="V188" s="5"/>
      <c r="W188" s="5"/>
      <c r="X188" s="5"/>
      <c r="Y188" s="5"/>
      <c r="Z188" s="5"/>
      <c r="AA188" s="5"/>
      <c r="AB188" s="5"/>
      <c r="AC188" s="5"/>
      <c r="AD188" s="5"/>
      <c r="AE188" s="5"/>
    </row>
    <row r="189" spans="1:31" ht="15.75" customHeight="1">
      <c r="A189" s="178"/>
      <c r="B189" s="170"/>
      <c r="C189" s="185"/>
      <c r="D189" s="183"/>
      <c r="E189" s="183"/>
      <c r="F189" s="183"/>
      <c r="G189" s="183"/>
      <c r="H189" s="183"/>
      <c r="I189" s="183"/>
      <c r="J189" s="183"/>
      <c r="K189" s="183"/>
      <c r="L189" s="184"/>
      <c r="M189" s="178"/>
      <c r="N189" s="5"/>
      <c r="O189" s="5"/>
      <c r="P189" s="5"/>
      <c r="Q189" s="5"/>
      <c r="R189" s="5"/>
      <c r="S189" s="5"/>
      <c r="T189" s="5"/>
      <c r="U189" s="5"/>
      <c r="V189" s="5"/>
      <c r="W189" s="5"/>
      <c r="X189" s="5"/>
      <c r="Y189" s="5"/>
      <c r="Z189" s="5"/>
      <c r="AA189" s="5"/>
      <c r="AB189" s="5"/>
      <c r="AC189" s="5"/>
      <c r="AD189" s="5"/>
      <c r="AE189" s="5"/>
    </row>
    <row r="190" spans="1:31" ht="15.75" customHeight="1">
      <c r="A190" s="178"/>
      <c r="B190" s="62" t="s">
        <v>49</v>
      </c>
      <c r="C190" s="58"/>
      <c r="D190" s="59">
        <f>'Simpler template_UPDATED'!D192</f>
        <v>8</v>
      </c>
      <c r="E190" s="59">
        <f>'Simpler template_UPDATED'!E192</f>
        <v>8</v>
      </c>
      <c r="F190" s="59">
        <f>'Simpler template_UPDATED'!F192</f>
        <v>70</v>
      </c>
      <c r="G190" s="59">
        <f>'Simpler template_UPDATED'!G192</f>
        <v>64</v>
      </c>
      <c r="H190" s="59">
        <f>'Simpler template_UPDATED'!H192</f>
        <v>160</v>
      </c>
      <c r="I190" s="59">
        <f>'Simpler template_UPDATED'!I192</f>
        <v>256</v>
      </c>
      <c r="J190" s="59">
        <f>'Simpler template_UPDATED'!J192</f>
        <v>512</v>
      </c>
      <c r="K190" s="59">
        <f>'Simpler template_UPDATED'!K192</f>
        <v>768</v>
      </c>
      <c r="L190" s="59">
        <f>'Simpler template_UPDATED'!L192</f>
        <v>768</v>
      </c>
      <c r="M190" s="178"/>
      <c r="N190" s="5"/>
      <c r="O190" s="5"/>
      <c r="P190" s="5"/>
      <c r="Q190" s="5"/>
      <c r="R190" s="5"/>
      <c r="S190" s="5"/>
      <c r="T190" s="5"/>
      <c r="U190" s="5"/>
      <c r="V190" s="5"/>
      <c r="W190" s="5"/>
      <c r="X190" s="5"/>
      <c r="Y190" s="5"/>
      <c r="Z190" s="5"/>
      <c r="AA190" s="5"/>
      <c r="AB190" s="5"/>
      <c r="AC190" s="5"/>
      <c r="AD190" s="4"/>
      <c r="AE190" s="5"/>
    </row>
    <row r="191" spans="1:31" ht="15.75" customHeight="1">
      <c r="A191" s="178"/>
      <c r="B191" s="62" t="s">
        <v>50</v>
      </c>
      <c r="C191" s="58"/>
      <c r="D191" s="59">
        <f>'Simpler template_UPDATED'!D193</f>
        <v>328</v>
      </c>
      <c r="E191" s="59">
        <f>'Simpler template_UPDATED'!E193</f>
        <v>328</v>
      </c>
      <c r="F191" s="59">
        <f>'Simpler template_UPDATED'!F193</f>
        <v>436</v>
      </c>
      <c r="G191" s="59">
        <f>'Simpler template_UPDATED'!G193</f>
        <v>478</v>
      </c>
      <c r="H191" s="59">
        <f>'Simpler template_UPDATED'!H193</f>
        <v>592</v>
      </c>
      <c r="I191" s="59">
        <f>'Simpler template_UPDATED'!I193</f>
        <v>706</v>
      </c>
      <c r="J191" s="59">
        <f>'Simpler template_UPDATED'!J193</f>
        <v>834</v>
      </c>
      <c r="K191" s="59">
        <f>'Simpler template_UPDATED'!K193</f>
        <v>962</v>
      </c>
      <c r="L191" s="59">
        <f>'Simpler template_UPDATED'!L193</f>
        <v>962</v>
      </c>
      <c r="M191" s="178"/>
      <c r="N191" s="5"/>
      <c r="O191" s="5"/>
      <c r="P191" s="5"/>
      <c r="Q191" s="5"/>
      <c r="R191" s="5"/>
      <c r="S191" s="5"/>
      <c r="T191" s="5"/>
      <c r="U191" s="5"/>
      <c r="V191" s="5"/>
      <c r="W191" s="5"/>
      <c r="X191" s="5"/>
      <c r="Y191" s="5"/>
      <c r="Z191" s="5"/>
      <c r="AA191" s="5"/>
      <c r="AB191" s="5"/>
      <c r="AC191" s="5"/>
      <c r="AD191" s="4"/>
      <c r="AE191" s="5"/>
    </row>
    <row r="192" spans="1:31" ht="15.75" customHeight="1">
      <c r="A192" s="178"/>
      <c r="B192" s="62" t="s">
        <v>51</v>
      </c>
      <c r="C192" s="58"/>
      <c r="D192" s="59">
        <f>'Simpler template_UPDATED'!D194</f>
        <v>0</v>
      </c>
      <c r="E192" s="59">
        <f>'Simpler template_UPDATED'!E194</f>
        <v>0</v>
      </c>
      <c r="F192" s="59">
        <f>'Simpler template_UPDATED'!F194</f>
        <v>0</v>
      </c>
      <c r="G192" s="59">
        <f>'Simpler template_UPDATED'!G194</f>
        <v>256.95</v>
      </c>
      <c r="H192" s="59">
        <f>'Simpler template_UPDATED'!H194</f>
        <v>407.42500000000001</v>
      </c>
      <c r="I192" s="59">
        <f>'Simpler template_UPDATED'!I194</f>
        <v>557.9</v>
      </c>
      <c r="J192" s="59">
        <f>'Simpler template_UPDATED'!J194</f>
        <v>720.92499999999995</v>
      </c>
      <c r="K192" s="59">
        <f>'Simpler template_UPDATED'!K194</f>
        <v>883.95</v>
      </c>
      <c r="L192" s="59">
        <f>'Simpler template_UPDATED'!L194</f>
        <v>883.95</v>
      </c>
      <c r="M192" s="178"/>
      <c r="N192" s="5"/>
      <c r="O192" s="5"/>
      <c r="P192" s="5"/>
      <c r="Q192" s="5"/>
      <c r="R192" s="5"/>
      <c r="S192" s="5"/>
      <c r="T192" s="5"/>
      <c r="U192" s="5"/>
      <c r="V192" s="5"/>
      <c r="W192" s="5"/>
      <c r="X192" s="5"/>
      <c r="Y192" s="5"/>
      <c r="Z192" s="5"/>
      <c r="AA192" s="5"/>
      <c r="AB192" s="5"/>
      <c r="AC192" s="5"/>
      <c r="AD192" s="4"/>
      <c r="AE192" s="5"/>
    </row>
    <row r="193" spans="1:31" ht="15.75" customHeight="1">
      <c r="A193" s="178"/>
      <c r="B193" s="62" t="s">
        <v>256</v>
      </c>
      <c r="C193" s="58"/>
      <c r="D193" s="59">
        <f>'Simpler template_UPDATED'!D195</f>
        <v>0</v>
      </c>
      <c r="E193" s="59">
        <f>'Simpler template_UPDATED'!E195</f>
        <v>0</v>
      </c>
      <c r="F193" s="59">
        <f>'Simpler template_UPDATED'!F195</f>
        <v>0</v>
      </c>
      <c r="G193" s="59">
        <f>'Simpler template_UPDATED'!G195</f>
        <v>183.65</v>
      </c>
      <c r="H193" s="59">
        <f>'Simpler template_UPDATED'!H195</f>
        <v>275.47500000000002</v>
      </c>
      <c r="I193" s="59">
        <f>'Simpler template_UPDATED'!I195</f>
        <v>367.3</v>
      </c>
      <c r="J193" s="59">
        <f>'Simpler template_UPDATED'!J195</f>
        <v>654</v>
      </c>
      <c r="K193" s="59">
        <f>'Simpler template_UPDATED'!K195</f>
        <v>940.7</v>
      </c>
      <c r="L193" s="59">
        <f>'Simpler template_UPDATED'!L195</f>
        <v>940.7</v>
      </c>
      <c r="M193" s="178"/>
      <c r="N193" s="5"/>
      <c r="O193" s="5"/>
      <c r="P193" s="5"/>
      <c r="Q193" s="5"/>
      <c r="R193" s="5"/>
      <c r="S193" s="5"/>
      <c r="T193" s="5"/>
      <c r="U193" s="5"/>
      <c r="V193" s="5"/>
      <c r="W193" s="5"/>
      <c r="X193" s="5"/>
      <c r="Y193" s="5"/>
      <c r="Z193" s="5"/>
      <c r="AA193" s="5"/>
      <c r="AB193" s="5"/>
      <c r="AC193" s="5"/>
      <c r="AD193" s="4"/>
      <c r="AE193" s="5"/>
    </row>
    <row r="194" spans="1:31" ht="15.75" customHeight="1">
      <c r="A194" s="178"/>
      <c r="B194" s="62" t="s">
        <v>257</v>
      </c>
      <c r="C194" s="58"/>
      <c r="D194" s="59">
        <f>'Simpler template_UPDATED'!D196</f>
        <v>0</v>
      </c>
      <c r="E194" s="59">
        <f>'Simpler template_UPDATED'!E196</f>
        <v>0</v>
      </c>
      <c r="F194" s="59">
        <f>'Simpler template_UPDATED'!F196</f>
        <v>0</v>
      </c>
      <c r="G194" s="59">
        <f>'Simpler template_UPDATED'!G196</f>
        <v>0</v>
      </c>
      <c r="H194" s="59">
        <f>'Simpler template_UPDATED'!H196</f>
        <v>131.18</v>
      </c>
      <c r="I194" s="59">
        <f>'Simpler template_UPDATED'!I196</f>
        <v>262.36</v>
      </c>
      <c r="J194" s="59">
        <f>'Simpler template_UPDATED'!J196</f>
        <v>467.15499999999997</v>
      </c>
      <c r="K194" s="59">
        <f>'Simpler template_UPDATED'!K196</f>
        <v>671.95</v>
      </c>
      <c r="L194" s="59">
        <f>'Simpler template_UPDATED'!L196</f>
        <v>671.95</v>
      </c>
      <c r="M194" s="178"/>
      <c r="N194" s="5"/>
      <c r="O194" s="5"/>
      <c r="P194" s="5"/>
      <c r="Q194" s="5"/>
      <c r="R194" s="5"/>
      <c r="S194" s="5"/>
      <c r="T194" s="5"/>
      <c r="U194" s="5"/>
      <c r="V194" s="5"/>
      <c r="W194" s="5"/>
      <c r="X194" s="5"/>
      <c r="Y194" s="5"/>
      <c r="Z194" s="5"/>
      <c r="AA194" s="5"/>
      <c r="AB194" s="5"/>
      <c r="AC194" s="5"/>
      <c r="AD194" s="4"/>
      <c r="AE194" s="5"/>
    </row>
    <row r="195" spans="1:31" ht="15.75" customHeight="1">
      <c r="A195" s="178"/>
      <c r="B195" s="83" t="s">
        <v>258</v>
      </c>
      <c r="C195" s="72"/>
      <c r="D195" s="59">
        <f>'Simpler template_UPDATED'!D197</f>
        <v>0</v>
      </c>
      <c r="E195" s="59">
        <f>'Simpler template_UPDATED'!E197</f>
        <v>0</v>
      </c>
      <c r="F195" s="59">
        <f>'Simpler template_UPDATED'!F197</f>
        <v>0</v>
      </c>
      <c r="G195" s="59">
        <f>'Simpler template_UPDATED'!G197</f>
        <v>0</v>
      </c>
      <c r="H195" s="59">
        <f>'Simpler template_UPDATED'!H197</f>
        <v>196.77</v>
      </c>
      <c r="I195" s="59">
        <f>'Simpler template_UPDATED'!I197</f>
        <v>393.54</v>
      </c>
      <c r="J195" s="59">
        <f>'Simpler template_UPDATED'!J197</f>
        <v>700.72</v>
      </c>
      <c r="K195" s="59">
        <f>'Simpler template_UPDATED'!K197</f>
        <v>1007.9</v>
      </c>
      <c r="L195" s="59">
        <f>'Simpler template_UPDATED'!L197</f>
        <v>1007.9</v>
      </c>
      <c r="M195" s="178"/>
      <c r="N195" s="5"/>
      <c r="O195" s="5"/>
      <c r="P195" s="5"/>
      <c r="Q195" s="5"/>
      <c r="R195" s="5"/>
      <c r="S195" s="5"/>
      <c r="T195" s="5"/>
      <c r="U195" s="5"/>
      <c r="V195" s="5"/>
      <c r="W195" s="5"/>
      <c r="X195" s="5"/>
      <c r="Y195" s="5"/>
      <c r="Z195" s="5"/>
      <c r="AA195" s="5"/>
      <c r="AB195" s="5"/>
      <c r="AC195" s="5"/>
      <c r="AD195" s="4"/>
      <c r="AE195" s="5"/>
    </row>
    <row r="196" spans="1:31" ht="15.75" customHeight="1">
      <c r="A196" s="178"/>
      <c r="B196" s="174" t="s">
        <v>177</v>
      </c>
      <c r="C196" s="175"/>
      <c r="D196" s="12" t="s">
        <v>5</v>
      </c>
      <c r="E196" s="12">
        <v>2017</v>
      </c>
      <c r="F196" s="12">
        <v>2018</v>
      </c>
      <c r="G196" s="12">
        <v>2019</v>
      </c>
      <c r="H196" s="12">
        <v>2020</v>
      </c>
      <c r="I196" s="12" t="s">
        <v>274</v>
      </c>
      <c r="J196" s="12">
        <v>2022</v>
      </c>
      <c r="K196" s="12">
        <v>2023</v>
      </c>
      <c r="L196" s="14" t="s">
        <v>282</v>
      </c>
      <c r="M196" s="178"/>
      <c r="N196" s="5"/>
      <c r="O196" s="5"/>
      <c r="P196" s="5"/>
      <c r="Q196" s="5"/>
      <c r="R196" s="5"/>
      <c r="S196" s="5"/>
      <c r="T196" s="5"/>
      <c r="U196" s="5"/>
      <c r="V196" s="5"/>
      <c r="W196" s="5"/>
      <c r="X196" s="5"/>
      <c r="Y196" s="5"/>
      <c r="Z196" s="5"/>
      <c r="AA196" s="5"/>
      <c r="AB196" s="5"/>
      <c r="AC196" s="5"/>
      <c r="AD196" s="5"/>
      <c r="AE196" s="5"/>
    </row>
    <row r="197" spans="1:31" ht="15.75" customHeight="1">
      <c r="A197" s="178"/>
      <c r="B197" s="168" t="s">
        <v>179</v>
      </c>
      <c r="C197" s="19" t="s">
        <v>18</v>
      </c>
      <c r="D197" s="77">
        <f>'Simpler template_UPDATED'!D199</f>
        <v>0</v>
      </c>
      <c r="E197" s="77">
        <f>'Simpler template_UPDATED'!E199</f>
        <v>13776</v>
      </c>
      <c r="F197" s="77">
        <f>'Simpler template_UPDATED'!F199</f>
        <v>53631.9</v>
      </c>
      <c r="G197" s="77">
        <f>'Simpler template_UPDATED'!G199</f>
        <v>122694.6</v>
      </c>
      <c r="H197" s="77">
        <f>'Simpler template_UPDATED'!H199</f>
        <v>281429.40000000002</v>
      </c>
      <c r="I197" s="77">
        <f>'Simpler template_UPDATED'!I199</f>
        <v>530670</v>
      </c>
      <c r="J197" s="77">
        <f>'Simpler template_UPDATED'!J199</f>
        <v>783774.6</v>
      </c>
      <c r="K197" s="77">
        <f>'Simpler template_UPDATED'!K199</f>
        <v>1319094</v>
      </c>
      <c r="L197" s="77">
        <f>'Simpler template_UPDATED'!L199</f>
        <v>1319094</v>
      </c>
      <c r="M197" s="178"/>
      <c r="N197" s="5"/>
      <c r="O197" s="5"/>
      <c r="P197" s="5"/>
      <c r="Q197" s="5"/>
      <c r="R197" s="5"/>
      <c r="S197" s="5"/>
      <c r="T197" s="5"/>
      <c r="U197" s="5"/>
      <c r="V197" s="5"/>
      <c r="W197" s="5"/>
      <c r="X197" s="5"/>
      <c r="Y197" s="5"/>
      <c r="Z197" s="5"/>
      <c r="AA197" s="5"/>
      <c r="AB197" s="5"/>
      <c r="AC197" s="5"/>
      <c r="AD197" s="5"/>
      <c r="AE197" s="5"/>
    </row>
    <row r="198" spans="1:31" ht="15.75" customHeight="1">
      <c r="A198" s="178"/>
      <c r="B198" s="169"/>
      <c r="C198" s="19" t="s">
        <v>28</v>
      </c>
      <c r="D198" s="34">
        <f>'Simpler template_UPDATED'!D200</f>
        <v>0</v>
      </c>
      <c r="E198" s="23" t="str">
        <f>'Simpler template_UPDATED'!E200</f>
        <v>$ 250 (beekeepers); $ 23,853
(seaweed).</v>
      </c>
      <c r="F198" s="77">
        <f>'Simpler template_UPDATED'!F200</f>
        <v>25782</v>
      </c>
      <c r="G198" s="23">
        <f>'Simpler template_UPDATED'!G200</f>
        <v>0</v>
      </c>
      <c r="H198" s="23">
        <f>'Simpler template_UPDATED'!H200</f>
        <v>0</v>
      </c>
      <c r="I198" s="23">
        <f>'Simpler template_UPDATED'!I200</f>
        <v>0</v>
      </c>
      <c r="J198" s="23">
        <f>'Simpler template_UPDATED'!J200</f>
        <v>0</v>
      </c>
      <c r="K198" s="23">
        <f>'Simpler template_UPDATED'!K200</f>
        <v>0</v>
      </c>
      <c r="L198" s="23">
        <f>'Simpler template_UPDATED'!L200</f>
        <v>0</v>
      </c>
      <c r="M198" s="178"/>
      <c r="N198" s="5"/>
      <c r="O198" s="5"/>
      <c r="P198" s="5"/>
      <c r="Q198" s="5"/>
      <c r="R198" s="5"/>
      <c r="S198" s="5"/>
      <c r="T198" s="5"/>
      <c r="U198" s="5"/>
      <c r="V198" s="5"/>
      <c r="W198" s="5"/>
      <c r="X198" s="5"/>
      <c r="Y198" s="5"/>
      <c r="Z198" s="5"/>
      <c r="AA198" s="5"/>
      <c r="AB198" s="5"/>
      <c r="AC198" s="5"/>
      <c r="AD198" s="5"/>
      <c r="AE198" s="5"/>
    </row>
    <row r="199" spans="1:31" ht="15.75" customHeight="1">
      <c r="A199" s="178"/>
      <c r="B199" s="169"/>
      <c r="C199" s="182" t="s">
        <v>32</v>
      </c>
      <c r="D199" s="183"/>
      <c r="E199" s="183"/>
      <c r="F199" s="183"/>
      <c r="G199" s="183"/>
      <c r="H199" s="183"/>
      <c r="I199" s="183"/>
      <c r="J199" s="183"/>
      <c r="K199" s="183"/>
      <c r="L199" s="184"/>
      <c r="M199" s="178"/>
      <c r="N199" s="5"/>
      <c r="O199" s="5"/>
      <c r="P199" s="5"/>
      <c r="Q199" s="5"/>
      <c r="R199" s="5"/>
      <c r="S199" s="5"/>
      <c r="T199" s="5"/>
      <c r="U199" s="5"/>
      <c r="V199" s="5"/>
      <c r="W199" s="5"/>
      <c r="X199" s="5"/>
      <c r="Y199" s="5"/>
      <c r="Z199" s="5"/>
      <c r="AA199" s="5"/>
      <c r="AB199" s="5"/>
      <c r="AC199" s="5"/>
      <c r="AD199" s="5"/>
      <c r="AE199" s="5"/>
    </row>
    <row r="200" spans="1:31" ht="15.75" customHeight="1">
      <c r="A200" s="178"/>
      <c r="B200" s="170"/>
      <c r="C200" s="185" t="s">
        <v>181</v>
      </c>
      <c r="D200" s="183"/>
      <c r="E200" s="183"/>
      <c r="F200" s="183"/>
      <c r="G200" s="183"/>
      <c r="H200" s="183"/>
      <c r="I200" s="183"/>
      <c r="J200" s="183"/>
      <c r="K200" s="183"/>
      <c r="L200" s="184"/>
      <c r="M200" s="178"/>
      <c r="N200" s="5"/>
      <c r="O200" s="5"/>
      <c r="P200" s="5"/>
      <c r="Q200" s="5"/>
      <c r="R200" s="5"/>
      <c r="S200" s="5"/>
      <c r="T200" s="5"/>
      <c r="U200" s="5"/>
      <c r="V200" s="5"/>
      <c r="W200" s="5"/>
      <c r="X200" s="5"/>
      <c r="Y200" s="5"/>
      <c r="Z200" s="5"/>
      <c r="AA200" s="5"/>
      <c r="AB200" s="5"/>
      <c r="AC200" s="5"/>
      <c r="AD200" s="5"/>
      <c r="AE200" s="5"/>
    </row>
    <row r="201" spans="1:31" ht="15.75" customHeight="1">
      <c r="A201" s="178"/>
      <c r="B201" s="62" t="s">
        <v>49</v>
      </c>
      <c r="C201" s="58"/>
      <c r="D201" s="78">
        <f>'Simpler template_UPDATED'!D203</f>
        <v>0</v>
      </c>
      <c r="E201" s="78">
        <f>'Simpler template_UPDATED'!E203</f>
        <v>0</v>
      </c>
      <c r="F201" s="78">
        <f>'Simpler template_UPDATED'!F203</f>
        <v>500</v>
      </c>
      <c r="G201" s="78">
        <f>'Simpler template_UPDATED'!G203</f>
        <v>5376</v>
      </c>
      <c r="H201" s="78">
        <f>'Simpler template_UPDATED'!H203</f>
        <v>26880</v>
      </c>
      <c r="I201" s="78">
        <f>'Simpler template_UPDATED'!I203</f>
        <v>64512</v>
      </c>
      <c r="J201" s="78">
        <f>'Simpler template_UPDATED'!J203</f>
        <v>129024</v>
      </c>
      <c r="K201" s="78">
        <f>'Simpler template_UPDATED'!K203</f>
        <v>193536</v>
      </c>
      <c r="L201" s="78">
        <f>'Simpler template_UPDATED'!L203</f>
        <v>193536</v>
      </c>
      <c r="M201" s="178"/>
      <c r="N201" s="5"/>
      <c r="O201" s="5"/>
      <c r="P201" s="5"/>
      <c r="Q201" s="5"/>
      <c r="R201" s="5"/>
      <c r="S201" s="5"/>
      <c r="T201" s="5"/>
      <c r="U201" s="5"/>
      <c r="V201" s="5"/>
      <c r="W201" s="5"/>
      <c r="X201" s="5"/>
      <c r="Y201" s="5"/>
      <c r="Z201" s="5"/>
      <c r="AA201" s="5"/>
      <c r="AB201" s="5"/>
      <c r="AC201" s="5"/>
      <c r="AD201" s="4"/>
      <c r="AE201" s="5"/>
    </row>
    <row r="202" spans="1:31" ht="15.75" customHeight="1">
      <c r="A202" s="178"/>
      <c r="B202" s="62" t="s">
        <v>50</v>
      </c>
      <c r="C202" s="58"/>
      <c r="D202" s="78">
        <f>'Simpler template_UPDATED'!D204</f>
        <v>0</v>
      </c>
      <c r="E202" s="78">
        <f>'Simpler template_UPDATED'!E204</f>
        <v>13776</v>
      </c>
      <c r="F202" s="78">
        <f>'Simpler template_UPDATED'!F204</f>
        <v>25282</v>
      </c>
      <c r="G202" s="78">
        <f>'Simpler template_UPDATED'!G204</f>
        <v>80304</v>
      </c>
      <c r="H202" s="78">
        <f>'Simpler template_UPDATED'!H204</f>
        <v>149184</v>
      </c>
      <c r="I202" s="78">
        <f>'Simpler template_UPDATED'!I204</f>
        <v>177912</v>
      </c>
      <c r="J202" s="78">
        <f>'Simpler template_UPDATED'!J204</f>
        <v>210168</v>
      </c>
      <c r="K202" s="78">
        <f>'Simpler template_UPDATED'!K204</f>
        <v>242424</v>
      </c>
      <c r="L202" s="78">
        <f>'Simpler template_UPDATED'!L204</f>
        <v>242424</v>
      </c>
      <c r="M202" s="178"/>
      <c r="N202" s="5"/>
      <c r="O202" s="5"/>
      <c r="P202" s="5"/>
      <c r="Q202" s="5"/>
      <c r="R202" s="5"/>
      <c r="S202" s="5"/>
      <c r="T202" s="5"/>
      <c r="U202" s="5"/>
      <c r="V202" s="5"/>
      <c r="W202" s="5"/>
      <c r="X202" s="5"/>
      <c r="Y202" s="5"/>
      <c r="Z202" s="5"/>
      <c r="AA202" s="5"/>
      <c r="AB202" s="5"/>
      <c r="AC202" s="5"/>
      <c r="AD202" s="4"/>
      <c r="AE202" s="5"/>
    </row>
    <row r="203" spans="1:31" ht="15.75" customHeight="1">
      <c r="A203" s="178"/>
      <c r="B203" s="62" t="s">
        <v>51</v>
      </c>
      <c r="C203" s="58"/>
      <c r="D203" s="78">
        <f>'Simpler template_UPDATED'!D205</f>
        <v>0</v>
      </c>
      <c r="E203" s="78">
        <f>'Simpler template_UPDATED'!E205</f>
        <v>0</v>
      </c>
      <c r="F203" s="78">
        <f>'Simpler template_UPDATED'!F205</f>
        <v>0</v>
      </c>
      <c r="G203" s="78">
        <f>'Simpler template_UPDATED'!G205</f>
        <v>21583.800000000003</v>
      </c>
      <c r="H203" s="78">
        <f>'Simpler template_UPDATED'!H205</f>
        <v>68447.400000000009</v>
      </c>
      <c r="I203" s="78">
        <f>'Simpler template_UPDATED'!I205</f>
        <v>140590.79999999999</v>
      </c>
      <c r="J203" s="78">
        <f>'Simpler template_UPDATED'!J205</f>
        <v>181673.1</v>
      </c>
      <c r="K203" s="78">
        <f>'Simpler template_UPDATED'!K205</f>
        <v>222755.4</v>
      </c>
      <c r="L203" s="78">
        <f>'Simpler template_UPDATED'!L205</f>
        <v>222755.4</v>
      </c>
      <c r="M203" s="178"/>
      <c r="N203" s="5"/>
      <c r="O203" s="5"/>
      <c r="P203" s="5"/>
      <c r="Q203" s="5"/>
      <c r="R203" s="5"/>
      <c r="S203" s="5"/>
      <c r="T203" s="5"/>
      <c r="U203" s="5"/>
      <c r="V203" s="5"/>
      <c r="W203" s="5"/>
      <c r="X203" s="5"/>
      <c r="Y203" s="5"/>
      <c r="Z203" s="5"/>
      <c r="AA203" s="5"/>
      <c r="AB203" s="5"/>
      <c r="AC203" s="5"/>
      <c r="AD203" s="4"/>
      <c r="AE203" s="5"/>
    </row>
    <row r="204" spans="1:31" ht="15.75" customHeight="1">
      <c r="A204" s="178"/>
      <c r="B204" s="62" t="s">
        <v>256</v>
      </c>
      <c r="C204" s="58"/>
      <c r="D204" s="78">
        <f>'Simpler template_UPDATED'!D206</f>
        <v>0</v>
      </c>
      <c r="E204" s="78">
        <f>'Simpler template_UPDATED'!E206</f>
        <v>0</v>
      </c>
      <c r="F204" s="78">
        <f>'Simpler template_UPDATED'!F206</f>
        <v>0</v>
      </c>
      <c r="G204" s="78">
        <f>'Simpler template_UPDATED'!G206</f>
        <v>15426.6</v>
      </c>
      <c r="H204" s="78">
        <f>'Simpler template_UPDATED'!H206</f>
        <v>23139.9</v>
      </c>
      <c r="I204" s="78">
        <f>'Simpler template_UPDATED'!I206</f>
        <v>92559.599999999991</v>
      </c>
      <c r="J204" s="78">
        <f>'Simpler template_UPDATED'!J206</f>
        <v>164808</v>
      </c>
      <c r="K204" s="78">
        <f>'Simpler template_UPDATED'!K206</f>
        <v>237056.4</v>
      </c>
      <c r="L204" s="78">
        <f>'Simpler template_UPDATED'!L206</f>
        <v>237056.4</v>
      </c>
      <c r="M204" s="178"/>
      <c r="N204" s="5"/>
      <c r="O204" s="5"/>
      <c r="P204" s="5"/>
      <c r="Q204" s="5"/>
      <c r="R204" s="5"/>
      <c r="S204" s="5"/>
      <c r="T204" s="5"/>
      <c r="U204" s="5"/>
      <c r="V204" s="5"/>
      <c r="W204" s="5"/>
      <c r="X204" s="5"/>
      <c r="Y204" s="5"/>
      <c r="Z204" s="5"/>
      <c r="AA204" s="5"/>
      <c r="AB204" s="5"/>
      <c r="AC204" s="5"/>
      <c r="AD204" s="4"/>
      <c r="AE204" s="5"/>
    </row>
    <row r="205" spans="1:31" ht="15.75" customHeight="1">
      <c r="A205" s="178"/>
      <c r="B205" s="62" t="s">
        <v>257</v>
      </c>
      <c r="C205" s="58"/>
      <c r="D205" s="78">
        <f>'Simpler template_UPDATED'!D207</f>
        <v>0</v>
      </c>
      <c r="E205" s="78">
        <f>'Simpler template_UPDATED'!E207</f>
        <v>0</v>
      </c>
      <c r="F205" s="78">
        <f>'Simpler template_UPDATED'!F207</f>
        <v>0</v>
      </c>
      <c r="G205" s="78">
        <f>'Simpler template_UPDATED'!G207</f>
        <v>0</v>
      </c>
      <c r="H205" s="78">
        <f>'Simpler template_UPDATED'!H207</f>
        <v>5509.5600000000013</v>
      </c>
      <c r="I205" s="78">
        <f>'Simpler template_UPDATED'!I207</f>
        <v>22038.240000000005</v>
      </c>
      <c r="J205" s="78">
        <f>'Simpler template_UPDATED'!J207</f>
        <v>39241.019999999997</v>
      </c>
      <c r="K205" s="78">
        <f>'Simpler template_UPDATED'!K207</f>
        <v>169331.4</v>
      </c>
      <c r="L205" s="78">
        <f>'Simpler template_UPDATED'!L207</f>
        <v>169331.4</v>
      </c>
      <c r="M205" s="178"/>
      <c r="N205" s="5"/>
      <c r="O205" s="5"/>
      <c r="P205" s="5"/>
      <c r="Q205" s="5"/>
      <c r="R205" s="5"/>
      <c r="S205" s="5"/>
      <c r="T205" s="5"/>
      <c r="U205" s="5"/>
      <c r="V205" s="5"/>
      <c r="W205" s="5"/>
      <c r="X205" s="5"/>
      <c r="Y205" s="5"/>
      <c r="Z205" s="5"/>
      <c r="AA205" s="5"/>
      <c r="AB205" s="5"/>
      <c r="AC205" s="5"/>
      <c r="AD205" s="4"/>
      <c r="AE205" s="5"/>
    </row>
    <row r="206" spans="1:31" ht="15.75" customHeight="1">
      <c r="A206" s="178"/>
      <c r="B206" s="83" t="s">
        <v>258</v>
      </c>
      <c r="C206" s="72"/>
      <c r="D206" s="78">
        <f>'Simpler template_UPDATED'!D208</f>
        <v>0</v>
      </c>
      <c r="E206" s="78">
        <f>'Simpler template_UPDATED'!E208</f>
        <v>0</v>
      </c>
      <c r="F206" s="78">
        <f>'Simpler template_UPDATED'!F208</f>
        <v>0</v>
      </c>
      <c r="G206" s="78">
        <f>'Simpler template_UPDATED'!G208</f>
        <v>0</v>
      </c>
      <c r="H206" s="78">
        <f>'Simpler template_UPDATED'!H208</f>
        <v>8264.340000000002</v>
      </c>
      <c r="I206" s="78">
        <f>'Simpler template_UPDATED'!I208</f>
        <v>33057.360000000008</v>
      </c>
      <c r="J206" s="78">
        <f>'Simpler template_UPDATED'!J208</f>
        <v>58860.48000000001</v>
      </c>
      <c r="K206" s="78">
        <f>'Simpler template_UPDATED'!K208</f>
        <v>253990.8</v>
      </c>
      <c r="L206" s="78">
        <f>'Simpler template_UPDATED'!L208</f>
        <v>253990.8</v>
      </c>
      <c r="M206" s="178"/>
      <c r="N206" s="5"/>
      <c r="O206" s="5"/>
      <c r="P206" s="5"/>
      <c r="Q206" s="5"/>
      <c r="R206" s="5"/>
      <c r="S206" s="5"/>
      <c r="T206" s="5"/>
      <c r="U206" s="5"/>
      <c r="V206" s="5"/>
      <c r="W206" s="5"/>
      <c r="X206" s="5"/>
      <c r="Y206" s="5"/>
      <c r="Z206" s="5"/>
      <c r="AA206" s="5"/>
      <c r="AB206" s="5"/>
      <c r="AC206" s="5"/>
      <c r="AD206" s="4"/>
      <c r="AE206" s="5"/>
    </row>
    <row r="207" spans="1:31" ht="15.75" customHeight="1">
      <c r="A207" s="179"/>
      <c r="B207" s="174" t="s">
        <v>182</v>
      </c>
      <c r="C207" s="175"/>
      <c r="D207" s="12" t="s">
        <v>5</v>
      </c>
      <c r="E207" s="12">
        <v>2017</v>
      </c>
      <c r="F207" s="12">
        <v>2018</v>
      </c>
      <c r="G207" s="12" t="s">
        <v>283</v>
      </c>
      <c r="H207" s="12">
        <v>2020</v>
      </c>
      <c r="I207" s="12" t="s">
        <v>284</v>
      </c>
      <c r="J207" s="12">
        <v>2022</v>
      </c>
      <c r="K207" s="12">
        <v>2023</v>
      </c>
      <c r="L207" s="14" t="s">
        <v>114</v>
      </c>
      <c r="M207" s="178"/>
      <c r="N207" s="5"/>
      <c r="O207" s="5"/>
      <c r="P207" s="5"/>
      <c r="Q207" s="5"/>
      <c r="R207" s="5"/>
      <c r="S207" s="5"/>
      <c r="T207" s="5"/>
      <c r="U207" s="5"/>
      <c r="V207" s="5"/>
      <c r="W207" s="5"/>
      <c r="X207" s="5"/>
      <c r="Y207" s="5"/>
      <c r="Z207" s="5"/>
      <c r="AA207" s="5"/>
      <c r="AB207" s="5"/>
      <c r="AC207" s="5"/>
      <c r="AD207" s="5"/>
      <c r="AE207" s="5"/>
    </row>
    <row r="208" spans="1:31" ht="15.75" customHeight="1">
      <c r="A208" s="10" t="s">
        <v>148</v>
      </c>
      <c r="B208" s="181" t="s">
        <v>184</v>
      </c>
      <c r="C208" s="19" t="s">
        <v>18</v>
      </c>
      <c r="D208" s="23" t="str">
        <f>'Simpler template_UPDATED'!D210</f>
        <v>1 in development at Site 1, 2 in progress at Site 2</v>
      </c>
      <c r="E208" s="23" t="str">
        <f>'Simpler template_UPDATED'!E210</f>
        <v>1 in development at Site 1, 2 in progress at Site 2</v>
      </c>
      <c r="F208" s="23" t="str">
        <f>'Simpler template_UPDATED'!F210</f>
        <v>1 in development at Site 1, 2 in progress at Site 2</v>
      </c>
      <c r="G208" s="23">
        <f>'Simpler template_UPDATED'!G210</f>
        <v>6</v>
      </c>
      <c r="H208" s="23">
        <f>'Simpler template_UPDATED'!H210</f>
        <v>8</v>
      </c>
      <c r="I208" s="23">
        <f>'Simpler template_UPDATED'!I210</f>
        <v>9</v>
      </c>
      <c r="J208" s="23">
        <f>'Simpler template_UPDATED'!J210</f>
        <v>9</v>
      </c>
      <c r="K208" s="23">
        <f>'Simpler template_UPDATED'!K210</f>
        <v>9</v>
      </c>
      <c r="L208" s="23">
        <f>'Simpler template_UPDATED'!L210</f>
        <v>9</v>
      </c>
      <c r="M208" s="178"/>
      <c r="N208" s="5"/>
      <c r="O208" s="5"/>
      <c r="P208" s="5"/>
      <c r="Q208" s="5"/>
      <c r="R208" s="5"/>
      <c r="S208" s="5"/>
      <c r="T208" s="5"/>
      <c r="U208" s="5"/>
      <c r="V208" s="5"/>
      <c r="W208" s="5"/>
      <c r="X208" s="5"/>
      <c r="Y208" s="5"/>
      <c r="Z208" s="5"/>
      <c r="AA208" s="5"/>
      <c r="AB208" s="5"/>
      <c r="AC208" s="5"/>
      <c r="AD208" s="5"/>
      <c r="AE208" s="5"/>
    </row>
    <row r="209" spans="1:31" ht="15.75" customHeight="1">
      <c r="A209" s="177">
        <v>25</v>
      </c>
      <c r="B209" s="169"/>
      <c r="C209" s="19" t="s">
        <v>28</v>
      </c>
      <c r="D209" s="34">
        <f>'Simpler template_UPDATED'!D211</f>
        <v>0</v>
      </c>
      <c r="E209" s="23" t="str">
        <f>'Simpler template_UPDATED'!E211</f>
        <v>1 in development at Site 1, 2 in progress at Site 2</v>
      </c>
      <c r="F209" s="23" t="str">
        <f>'Simpler template_UPDATED'!F211</f>
        <v>1 in development at Site 1, 2 in progress at Site 2</v>
      </c>
      <c r="G209" s="23">
        <f>'Simpler template_UPDATED'!G211</f>
        <v>0</v>
      </c>
      <c r="H209" s="23">
        <f>'Simpler template_UPDATED'!H211</f>
        <v>0</v>
      </c>
      <c r="I209" s="23">
        <f>'Simpler template_UPDATED'!I211</f>
        <v>0</v>
      </c>
      <c r="J209" s="23">
        <f>'Simpler template_UPDATED'!J211</f>
        <v>0</v>
      </c>
      <c r="K209" s="23">
        <f>'Simpler template_UPDATED'!K211</f>
        <v>0</v>
      </c>
      <c r="L209" s="23">
        <f>'Simpler template_UPDATED'!L211</f>
        <v>0</v>
      </c>
      <c r="M209" s="178"/>
      <c r="N209" s="5"/>
      <c r="O209" s="5"/>
      <c r="P209" s="5"/>
      <c r="Q209" s="5"/>
      <c r="R209" s="5"/>
      <c r="S209" s="5"/>
      <c r="T209" s="5"/>
      <c r="U209" s="5"/>
      <c r="V209" s="5"/>
      <c r="W209" s="5"/>
      <c r="X209" s="5"/>
      <c r="Y209" s="5"/>
      <c r="Z209" s="5"/>
      <c r="AA209" s="5"/>
      <c r="AB209" s="5"/>
      <c r="AC209" s="5"/>
      <c r="AD209" s="5"/>
      <c r="AE209" s="5"/>
    </row>
    <row r="210" spans="1:31" ht="15.75" customHeight="1">
      <c r="A210" s="178"/>
      <c r="B210" s="170"/>
      <c r="C210" s="182" t="s">
        <v>32</v>
      </c>
      <c r="D210" s="183"/>
      <c r="E210" s="183"/>
      <c r="F210" s="183"/>
      <c r="G210" s="183"/>
      <c r="H210" s="183"/>
      <c r="I210" s="183"/>
      <c r="J210" s="183"/>
      <c r="K210" s="183"/>
      <c r="L210" s="184"/>
      <c r="M210" s="178"/>
      <c r="N210" s="5"/>
      <c r="O210" s="5"/>
      <c r="P210" s="5"/>
      <c r="Q210" s="5"/>
      <c r="R210" s="5"/>
      <c r="S210" s="5"/>
      <c r="T210" s="5"/>
      <c r="U210" s="5"/>
      <c r="V210" s="5"/>
      <c r="W210" s="5"/>
      <c r="X210" s="5"/>
      <c r="Y210" s="5"/>
      <c r="Z210" s="5"/>
      <c r="AA210" s="5"/>
      <c r="AB210" s="5"/>
      <c r="AC210" s="5"/>
      <c r="AD210" s="5"/>
      <c r="AE210" s="5"/>
    </row>
    <row r="211" spans="1:31" ht="15.75" customHeight="1">
      <c r="A211" s="178"/>
      <c r="B211" s="62" t="s">
        <v>49</v>
      </c>
      <c r="C211" s="58"/>
      <c r="D211" s="59" t="str">
        <f>'Simpler template_UPDATED'!D213</f>
        <v>1 in development (bee keeping)</v>
      </c>
      <c r="E211" s="59" t="str">
        <f>'Simpler template_UPDATED'!E213</f>
        <v>1 in development (bee keeping)</v>
      </c>
      <c r="F211" s="59" t="str">
        <f>'Simpler template_UPDATED'!F213</f>
        <v>1 in progress (Bees), 1 in development (SC)</v>
      </c>
      <c r="G211" s="59" t="str">
        <f>'Simpler template_UPDATED'!G213</f>
        <v>2 (Bees, SC)</v>
      </c>
      <c r="H211" s="59">
        <f>'Simpler template_UPDATED'!H213</f>
        <v>2</v>
      </c>
      <c r="I211" s="59">
        <f>'Simpler template_UPDATED'!I213</f>
        <v>2</v>
      </c>
      <c r="J211" s="59">
        <f>'Simpler template_UPDATED'!J213</f>
        <v>2</v>
      </c>
      <c r="K211" s="59">
        <f>'Simpler template_UPDATED'!K213</f>
        <v>2</v>
      </c>
      <c r="L211" s="59">
        <f>'Simpler template_UPDATED'!L213</f>
        <v>2</v>
      </c>
      <c r="M211" s="178"/>
      <c r="N211" s="5"/>
      <c r="O211" s="5"/>
      <c r="P211" s="5"/>
      <c r="Q211" s="5"/>
      <c r="R211" s="5"/>
      <c r="S211" s="5"/>
      <c r="T211" s="5"/>
      <c r="U211" s="5"/>
      <c r="V211" s="5"/>
      <c r="W211" s="5"/>
      <c r="X211" s="5"/>
      <c r="Y211" s="5"/>
      <c r="Z211" s="5"/>
      <c r="AA211" s="5"/>
      <c r="AB211" s="5"/>
      <c r="AC211" s="5"/>
      <c r="AD211" s="5"/>
      <c r="AE211" s="5"/>
    </row>
    <row r="212" spans="1:31" ht="15.75" customHeight="1">
      <c r="A212" s="178"/>
      <c r="B212" s="62" t="s">
        <v>50</v>
      </c>
      <c r="C212" s="58"/>
      <c r="D212" s="59" t="str">
        <f>'Simpler template_UPDATED'!D214</f>
        <v>2 (SC, SW)</v>
      </c>
      <c r="E212" s="59" t="str">
        <f>'Simpler template_UPDATED'!E214</f>
        <v>2 (SC, SW)</v>
      </c>
      <c r="F212" s="59" t="str">
        <f>'Simpler template_UPDATED'!F214</f>
        <v>2 in progress (SC, SW), 1 in development (Bees)</v>
      </c>
      <c r="G212" s="59" t="str">
        <f>'Simpler template_UPDATED'!G214</f>
        <v>3 (SC, SW, Bees)</v>
      </c>
      <c r="H212" s="59">
        <f>'Simpler template_UPDATED'!H214</f>
        <v>3</v>
      </c>
      <c r="I212" s="59">
        <f>'Simpler template_UPDATED'!I214</f>
        <v>3</v>
      </c>
      <c r="J212" s="59">
        <f>'Simpler template_UPDATED'!J214</f>
        <v>3</v>
      </c>
      <c r="K212" s="59">
        <f>'Simpler template_UPDATED'!K214</f>
        <v>3</v>
      </c>
      <c r="L212" s="59">
        <f>'Simpler template_UPDATED'!L214</f>
        <v>3</v>
      </c>
      <c r="M212" s="178"/>
      <c r="N212" s="5"/>
      <c r="O212" s="5"/>
      <c r="P212" s="5"/>
      <c r="Q212" s="5"/>
      <c r="R212" s="5"/>
      <c r="S212" s="5"/>
      <c r="T212" s="5"/>
      <c r="U212" s="5"/>
      <c r="V212" s="5"/>
      <c r="W212" s="5"/>
      <c r="X212" s="5"/>
      <c r="Y212" s="5"/>
      <c r="Z212" s="5"/>
      <c r="AA212" s="5"/>
      <c r="AB212" s="5"/>
      <c r="AC212" s="5"/>
      <c r="AD212" s="5"/>
      <c r="AE212" s="5"/>
    </row>
    <row r="213" spans="1:31" ht="15.75" customHeight="1">
      <c r="A213" s="178"/>
      <c r="B213" s="62" t="s">
        <v>51</v>
      </c>
      <c r="C213" s="58"/>
      <c r="D213" s="59">
        <f>'Simpler template_UPDATED'!D215</f>
        <v>0</v>
      </c>
      <c r="E213" s="59">
        <f>'Simpler template_UPDATED'!E215</f>
        <v>0</v>
      </c>
      <c r="F213" s="59">
        <f>'Simpler template_UPDATED'!F215</f>
        <v>0</v>
      </c>
      <c r="G213" s="59">
        <f>'Simpler template_UPDATED'!G215</f>
        <v>1</v>
      </c>
      <c r="H213" s="59">
        <f>'Simpler template_UPDATED'!H215</f>
        <v>1</v>
      </c>
      <c r="I213" s="59">
        <f>'Simpler template_UPDATED'!I215</f>
        <v>1</v>
      </c>
      <c r="J213" s="59">
        <f>'Simpler template_UPDATED'!J215</f>
        <v>1</v>
      </c>
      <c r="K213" s="59">
        <f>'Simpler template_UPDATED'!K215</f>
        <v>1</v>
      </c>
      <c r="L213" s="59">
        <f>'Simpler template_UPDATED'!L215</f>
        <v>1</v>
      </c>
      <c r="M213" s="178"/>
      <c r="N213" s="5"/>
      <c r="O213" s="5"/>
      <c r="P213" s="5"/>
      <c r="Q213" s="5"/>
      <c r="R213" s="5"/>
      <c r="S213" s="5"/>
      <c r="T213" s="5"/>
      <c r="U213" s="5"/>
      <c r="V213" s="5"/>
      <c r="W213" s="5"/>
      <c r="X213" s="5"/>
      <c r="Y213" s="5"/>
      <c r="Z213" s="5"/>
      <c r="AA213" s="5"/>
      <c r="AB213" s="5"/>
      <c r="AC213" s="5"/>
      <c r="AD213" s="5"/>
      <c r="AE213" s="5"/>
    </row>
    <row r="214" spans="1:31" ht="15.75" customHeight="1">
      <c r="A214" s="178"/>
      <c r="B214" s="62" t="s">
        <v>256</v>
      </c>
      <c r="C214" s="58"/>
      <c r="D214" s="59">
        <f>'Simpler template_UPDATED'!D216</f>
        <v>0</v>
      </c>
      <c r="E214" s="59">
        <f>'Simpler template_UPDATED'!E216</f>
        <v>0</v>
      </c>
      <c r="F214" s="59">
        <f>'Simpler template_UPDATED'!F216</f>
        <v>0</v>
      </c>
      <c r="G214" s="59">
        <f>'Simpler template_UPDATED'!G216</f>
        <v>0</v>
      </c>
      <c r="H214" s="59">
        <f>'Simpler template_UPDATED'!H216</f>
        <v>1</v>
      </c>
      <c r="I214" s="59">
        <f>'Simpler template_UPDATED'!I216</f>
        <v>1</v>
      </c>
      <c r="J214" s="59">
        <f>'Simpler template_UPDATED'!J216</f>
        <v>1</v>
      </c>
      <c r="K214" s="59">
        <f>'Simpler template_UPDATED'!K216</f>
        <v>1</v>
      </c>
      <c r="L214" s="59">
        <f>'Simpler template_UPDATED'!L216</f>
        <v>1</v>
      </c>
      <c r="M214" s="178"/>
      <c r="N214" s="5"/>
      <c r="O214" s="5"/>
      <c r="P214" s="5"/>
      <c r="Q214" s="5"/>
      <c r="R214" s="5"/>
      <c r="S214" s="5"/>
      <c r="T214" s="5"/>
      <c r="U214" s="5"/>
      <c r="V214" s="5"/>
      <c r="W214" s="5"/>
      <c r="X214" s="5"/>
      <c r="Y214" s="5"/>
      <c r="Z214" s="5"/>
      <c r="AA214" s="5"/>
      <c r="AB214" s="5"/>
      <c r="AC214" s="5"/>
      <c r="AD214" s="5"/>
      <c r="AE214" s="5"/>
    </row>
    <row r="215" spans="1:31" ht="15.75" customHeight="1">
      <c r="A215" s="178"/>
      <c r="B215" s="62" t="s">
        <v>257</v>
      </c>
      <c r="C215" s="58"/>
      <c r="D215" s="59">
        <f>'Simpler template_UPDATED'!D217</f>
        <v>0</v>
      </c>
      <c r="E215" s="59">
        <f>'Simpler template_UPDATED'!E217</f>
        <v>0</v>
      </c>
      <c r="F215" s="59">
        <f>'Simpler template_UPDATED'!F217</f>
        <v>0</v>
      </c>
      <c r="G215" s="59">
        <f>'Simpler template_UPDATED'!G217</f>
        <v>0</v>
      </c>
      <c r="H215" s="59">
        <f>'Simpler template_UPDATED'!H217</f>
        <v>1</v>
      </c>
      <c r="I215" s="59">
        <f>'Simpler template_UPDATED'!I217</f>
        <v>1</v>
      </c>
      <c r="J215" s="59">
        <f>'Simpler template_UPDATED'!J217</f>
        <v>1</v>
      </c>
      <c r="K215" s="59">
        <f>'Simpler template_UPDATED'!K217</f>
        <v>1</v>
      </c>
      <c r="L215" s="59">
        <f>'Simpler template_UPDATED'!L217</f>
        <v>1</v>
      </c>
      <c r="M215" s="178"/>
      <c r="N215" s="5"/>
      <c r="O215" s="5"/>
      <c r="P215" s="5"/>
      <c r="Q215" s="5"/>
      <c r="R215" s="5"/>
      <c r="S215" s="5"/>
      <c r="T215" s="5"/>
      <c r="U215" s="5"/>
      <c r="V215" s="5"/>
      <c r="W215" s="5"/>
      <c r="X215" s="5"/>
      <c r="Y215" s="5"/>
      <c r="Z215" s="5"/>
      <c r="AA215" s="5"/>
      <c r="AB215" s="5"/>
      <c r="AC215" s="5"/>
      <c r="AD215" s="5"/>
      <c r="AE215" s="5"/>
    </row>
    <row r="216" spans="1:31" ht="15.75" customHeight="1">
      <c r="A216" s="179"/>
      <c r="B216" s="83" t="s">
        <v>258</v>
      </c>
      <c r="C216" s="72"/>
      <c r="D216" s="59">
        <f>'Simpler template_UPDATED'!D218</f>
        <v>0</v>
      </c>
      <c r="E216" s="59">
        <f>'Simpler template_UPDATED'!E218</f>
        <v>0</v>
      </c>
      <c r="F216" s="59">
        <f>'Simpler template_UPDATED'!F218</f>
        <v>0</v>
      </c>
      <c r="G216" s="59">
        <f>'Simpler template_UPDATED'!G218</f>
        <v>0</v>
      </c>
      <c r="H216" s="59">
        <f>'Simpler template_UPDATED'!H218</f>
        <v>0</v>
      </c>
      <c r="I216" s="59">
        <f>'Simpler template_UPDATED'!I218</f>
        <v>1</v>
      </c>
      <c r="J216" s="59">
        <f>'Simpler template_UPDATED'!J218</f>
        <v>1</v>
      </c>
      <c r="K216" s="59">
        <f>'Simpler template_UPDATED'!K218</f>
        <v>1</v>
      </c>
      <c r="L216" s="59">
        <f>'Simpler template_UPDATED'!L218</f>
        <v>1</v>
      </c>
      <c r="M216" s="179"/>
      <c r="N216" s="5"/>
      <c r="O216" s="5"/>
      <c r="P216" s="5"/>
      <c r="Q216" s="5"/>
      <c r="R216" s="5"/>
      <c r="S216" s="5"/>
      <c r="T216" s="5"/>
      <c r="U216" s="5"/>
      <c r="V216" s="5"/>
      <c r="W216" s="5"/>
      <c r="X216" s="5"/>
      <c r="Y216" s="5"/>
      <c r="Z216" s="5"/>
      <c r="AA216" s="5"/>
      <c r="AB216" s="5"/>
      <c r="AC216" s="5"/>
      <c r="AD216" s="5"/>
      <c r="AE216" s="5"/>
    </row>
    <row r="217" spans="1:31" ht="15.75" customHeight="1">
      <c r="A217" s="2"/>
      <c r="B217" s="4"/>
      <c r="C217" s="4"/>
      <c r="D217" s="4"/>
      <c r="E217" s="4"/>
      <c r="F217" s="4"/>
      <c r="G217" s="4"/>
      <c r="H217" s="4"/>
      <c r="I217" s="4"/>
      <c r="J217" s="4"/>
      <c r="K217" s="4"/>
      <c r="L217" s="4"/>
      <c r="M217" s="4"/>
      <c r="N217" s="5"/>
      <c r="O217" s="5"/>
      <c r="P217" s="5"/>
      <c r="Q217" s="5"/>
      <c r="R217" s="5"/>
      <c r="S217" s="5"/>
      <c r="T217" s="5"/>
      <c r="U217" s="5"/>
      <c r="V217" s="5"/>
      <c r="W217" s="5"/>
      <c r="X217" s="5"/>
      <c r="Y217" s="5"/>
      <c r="Z217" s="5"/>
      <c r="AA217" s="5"/>
      <c r="AB217" s="5"/>
      <c r="AC217" s="5"/>
      <c r="AD217" s="5"/>
      <c r="AE217" s="5"/>
    </row>
    <row r="218" spans="1:31" ht="15.75" customHeight="1">
      <c r="A218" s="2"/>
      <c r="B218" s="4"/>
      <c r="C218" s="4"/>
      <c r="D218" s="4"/>
      <c r="E218" s="4"/>
      <c r="F218" s="4"/>
      <c r="G218" s="4"/>
      <c r="H218" s="4"/>
      <c r="I218" s="4"/>
      <c r="J218" s="4"/>
      <c r="K218" s="4"/>
      <c r="L218" s="4"/>
      <c r="M218" s="4"/>
      <c r="N218" s="5"/>
      <c r="O218" s="5"/>
      <c r="P218" s="5"/>
      <c r="Q218" s="5"/>
      <c r="R218" s="5"/>
      <c r="S218" s="5"/>
      <c r="T218" s="5"/>
      <c r="U218" s="5"/>
      <c r="V218" s="5"/>
      <c r="W218" s="5"/>
      <c r="X218" s="5"/>
      <c r="Y218" s="5"/>
      <c r="Z218" s="5"/>
      <c r="AA218" s="5"/>
      <c r="AB218" s="5"/>
      <c r="AC218" s="5"/>
      <c r="AD218" s="5"/>
      <c r="AE218" s="5"/>
    </row>
    <row r="219" spans="1:31" ht="15.75" customHeight="1">
      <c r="A219" s="10" t="s">
        <v>190</v>
      </c>
      <c r="B219" s="174" t="s">
        <v>191</v>
      </c>
      <c r="C219" s="175"/>
      <c r="D219" s="12" t="s">
        <v>5</v>
      </c>
      <c r="E219" s="12">
        <v>2017</v>
      </c>
      <c r="F219" s="12" t="s">
        <v>276</v>
      </c>
      <c r="G219" s="12">
        <v>2019</v>
      </c>
      <c r="H219" s="12" t="s">
        <v>277</v>
      </c>
      <c r="I219" s="12">
        <v>2021</v>
      </c>
      <c r="J219" s="12">
        <v>2022</v>
      </c>
      <c r="K219" s="12">
        <v>2023</v>
      </c>
      <c r="L219" s="14" t="s">
        <v>114</v>
      </c>
      <c r="M219" s="56" t="s">
        <v>96</v>
      </c>
      <c r="N219" s="5"/>
      <c r="O219" s="5"/>
      <c r="P219" s="5"/>
      <c r="Q219" s="5"/>
      <c r="R219" s="5"/>
      <c r="S219" s="5"/>
      <c r="T219" s="5"/>
      <c r="U219" s="5"/>
      <c r="V219" s="5"/>
      <c r="W219" s="5"/>
      <c r="X219" s="5"/>
      <c r="Y219" s="5"/>
      <c r="Z219" s="5"/>
      <c r="AA219" s="5"/>
      <c r="AB219" s="5"/>
      <c r="AC219" s="5"/>
      <c r="AD219" s="5"/>
      <c r="AE219" s="5"/>
    </row>
    <row r="220" spans="1:31" ht="24" customHeight="1">
      <c r="A220" s="177" t="s">
        <v>198</v>
      </c>
      <c r="B220" s="168" t="s">
        <v>199</v>
      </c>
      <c r="C220" s="19" t="s">
        <v>18</v>
      </c>
      <c r="D220" s="23" t="str">
        <f>'Simpler template_UPDATED'!D222</f>
        <v>1 completed in total</v>
      </c>
      <c r="E220" s="23" t="str">
        <f>'Simpler template_UPDATED'!E222</f>
        <v>2 completed 1 started/underway</v>
      </c>
      <c r="F220" s="23" t="str">
        <f>'Simpler template_UPDATED'!F222</f>
        <v>3 completed in total</v>
      </c>
      <c r="G220" s="23" t="str">
        <f>'Simpler template_UPDATED'!G222</f>
        <v>4 completed in total</v>
      </c>
      <c r="H220" s="23" t="str">
        <f>'Simpler template_UPDATED'!H222</f>
        <v>5 completed in total</v>
      </c>
      <c r="I220" s="23" t="str">
        <f>'Simpler template_UPDATED'!I222</f>
        <v>6 completed in total</v>
      </c>
      <c r="J220" s="23" t="str">
        <f>'Simpler template_UPDATED'!J222</f>
        <v>6 completed in total</v>
      </c>
      <c r="K220" s="23" t="str">
        <f>'Simpler template_UPDATED'!K222</f>
        <v>6 completed in total</v>
      </c>
      <c r="L220" s="23" t="str">
        <f>'Simpler template_UPDATED'!L222</f>
        <v>6 completed in total</v>
      </c>
      <c r="M220" s="186" t="str">
        <f>'Simpler template_UPDATED'!M222</f>
        <v>- By meeting the need for family planning women are more able to manage their own fertility and use additional time/energy etc to engage in projects, livelihoods, income generation etc
- By providing alternative livelihoods in conjunction with access to FP women are able to engage in livelihood projects and not enter fishery</v>
      </c>
      <c r="N220" s="5"/>
      <c r="O220" s="5"/>
      <c r="P220" s="5"/>
      <c r="Q220" s="5"/>
      <c r="R220" s="5"/>
      <c r="S220" s="5"/>
      <c r="T220" s="5"/>
      <c r="U220" s="5"/>
      <c r="V220" s="5"/>
      <c r="W220" s="5"/>
      <c r="X220" s="5"/>
      <c r="Y220" s="5"/>
      <c r="Z220" s="5"/>
      <c r="AA220" s="5"/>
      <c r="AB220" s="5"/>
      <c r="AC220" s="5"/>
      <c r="AD220" s="5"/>
      <c r="AE220" s="5"/>
    </row>
    <row r="221" spans="1:31" ht="15.75" customHeight="1">
      <c r="A221" s="178"/>
      <c r="B221" s="169"/>
      <c r="C221" s="19" t="s">
        <v>28</v>
      </c>
      <c r="D221" s="34">
        <f>'Simpler template_UPDATED'!D223</f>
        <v>0</v>
      </c>
      <c r="E221" s="23" t="str">
        <f>'Simpler template_UPDATED'!E223</f>
        <v>3 completed by end 2017</v>
      </c>
      <c r="F221" s="23" t="str">
        <f>'Simpler template_UPDATED'!F223</f>
        <v>3 completed in total, 1 underway</v>
      </c>
      <c r="G221" s="23">
        <f>'Simpler template_UPDATED'!G223</f>
        <v>0</v>
      </c>
      <c r="H221" s="23">
        <f>'Simpler template_UPDATED'!H223</f>
        <v>0</v>
      </c>
      <c r="I221" s="23">
        <f>'Simpler template_UPDATED'!I223</f>
        <v>0</v>
      </c>
      <c r="J221" s="23">
        <f>'Simpler template_UPDATED'!J223</f>
        <v>0</v>
      </c>
      <c r="K221" s="23">
        <f>'Simpler template_UPDATED'!K223</f>
        <v>0</v>
      </c>
      <c r="L221" s="23">
        <f>'Simpler template_UPDATED'!L223</f>
        <v>0</v>
      </c>
      <c r="M221" s="178"/>
      <c r="N221" s="5"/>
      <c r="O221" s="5"/>
      <c r="P221" s="5"/>
      <c r="Q221" s="5"/>
      <c r="R221" s="5"/>
      <c r="S221" s="5"/>
      <c r="T221" s="5"/>
      <c r="U221" s="5"/>
      <c r="V221" s="5"/>
      <c r="W221" s="5"/>
      <c r="X221" s="5"/>
      <c r="Y221" s="5"/>
      <c r="Z221" s="5"/>
      <c r="AA221" s="5"/>
      <c r="AB221" s="5"/>
      <c r="AC221" s="5"/>
      <c r="AD221" s="5"/>
      <c r="AE221" s="5"/>
    </row>
    <row r="222" spans="1:31" ht="15.75" customHeight="1">
      <c r="A222" s="178"/>
      <c r="B222" s="169"/>
      <c r="C222" s="182" t="s">
        <v>32</v>
      </c>
      <c r="D222" s="183"/>
      <c r="E222" s="183"/>
      <c r="F222" s="183"/>
      <c r="G222" s="183"/>
      <c r="H222" s="183"/>
      <c r="I222" s="183"/>
      <c r="J222" s="183"/>
      <c r="K222" s="183"/>
      <c r="L222" s="184"/>
      <c r="M222" s="178"/>
      <c r="N222" s="5"/>
      <c r="O222" s="5"/>
      <c r="P222" s="5"/>
      <c r="Q222" s="5"/>
      <c r="R222" s="5"/>
      <c r="S222" s="5"/>
      <c r="T222" s="5"/>
      <c r="U222" s="5"/>
      <c r="V222" s="5"/>
      <c r="W222" s="5"/>
      <c r="X222" s="5"/>
      <c r="Y222" s="5"/>
      <c r="Z222" s="5"/>
      <c r="AA222" s="5"/>
      <c r="AB222" s="5"/>
      <c r="AC222" s="5"/>
      <c r="AD222" s="5"/>
      <c r="AE222" s="5"/>
    </row>
    <row r="223" spans="1:31" ht="15.75" customHeight="1">
      <c r="A223" s="178"/>
      <c r="B223" s="170"/>
      <c r="C223" s="185"/>
      <c r="D223" s="183"/>
      <c r="E223" s="183"/>
      <c r="F223" s="183"/>
      <c r="G223" s="183"/>
      <c r="H223" s="183"/>
      <c r="I223" s="183"/>
      <c r="J223" s="183"/>
      <c r="K223" s="183"/>
      <c r="L223" s="184"/>
      <c r="M223" s="178"/>
      <c r="N223" s="5"/>
      <c r="O223" s="5"/>
      <c r="P223" s="5"/>
      <c r="Q223" s="5"/>
      <c r="R223" s="5"/>
      <c r="S223" s="5"/>
      <c r="T223" s="5"/>
      <c r="U223" s="5"/>
      <c r="V223" s="5"/>
      <c r="W223" s="5"/>
      <c r="X223" s="5"/>
      <c r="Y223" s="5"/>
      <c r="Z223" s="5"/>
      <c r="AA223" s="5"/>
      <c r="AB223" s="5"/>
      <c r="AC223" s="5"/>
      <c r="AD223" s="5"/>
      <c r="AE223" s="5"/>
    </row>
    <row r="224" spans="1:31" ht="15.75" customHeight="1">
      <c r="A224" s="178"/>
      <c r="B224" s="62" t="s">
        <v>49</v>
      </c>
      <c r="C224" s="58"/>
      <c r="D224" s="59">
        <f>'Simpler template_UPDATED'!D226</f>
        <v>0</v>
      </c>
      <c r="E224" s="59" t="str">
        <f>'Simpler template_UPDATED'!E226</f>
        <v>Completed</v>
      </c>
      <c r="F224" s="59" t="str">
        <f>'Simpler template_UPDATED'!F226</f>
        <v>Completed</v>
      </c>
      <c r="G224" s="59" t="str">
        <f>'Simpler template_UPDATED'!G226</f>
        <v>Completed</v>
      </c>
      <c r="H224" s="59" t="str">
        <f>'Simpler template_UPDATED'!H226</f>
        <v>Completed</v>
      </c>
      <c r="I224" s="59" t="str">
        <f>'Simpler template_UPDATED'!I226</f>
        <v>Completed</v>
      </c>
      <c r="J224" s="59" t="str">
        <f>'Simpler template_UPDATED'!J226</f>
        <v>Completed</v>
      </c>
      <c r="K224" s="59" t="str">
        <f>'Simpler template_UPDATED'!K226</f>
        <v>Completed</v>
      </c>
      <c r="L224" s="59" t="str">
        <f>'Simpler template_UPDATED'!L226</f>
        <v>Completed</v>
      </c>
      <c r="M224" s="178"/>
      <c r="N224" s="5"/>
      <c r="O224" s="5"/>
      <c r="P224" s="5"/>
      <c r="Q224" s="5"/>
      <c r="R224" s="5"/>
      <c r="S224" s="5"/>
      <c r="T224" s="5"/>
      <c r="U224" s="5"/>
      <c r="V224" s="5"/>
      <c r="W224" s="5"/>
      <c r="X224" s="5"/>
      <c r="Y224" s="5"/>
      <c r="Z224" s="5"/>
      <c r="AA224" s="5"/>
      <c r="AB224" s="5"/>
      <c r="AC224" s="5"/>
      <c r="AD224" s="4"/>
      <c r="AE224" s="5"/>
    </row>
    <row r="225" spans="1:31" ht="15.75" customHeight="1">
      <c r="A225" s="178"/>
      <c r="B225" s="62" t="s">
        <v>50</v>
      </c>
      <c r="C225" s="58"/>
      <c r="D225" s="59" t="str">
        <f>'Simpler template_UPDATED'!D227</f>
        <v>Completed</v>
      </c>
      <c r="E225" s="59" t="str">
        <f>'Simpler template_UPDATED'!E227</f>
        <v>Completed</v>
      </c>
      <c r="F225" s="59" t="str">
        <f>'Simpler template_UPDATED'!F227</f>
        <v>Completed</v>
      </c>
      <c r="G225" s="59" t="str">
        <f>'Simpler template_UPDATED'!G227</f>
        <v>Completed</v>
      </c>
      <c r="H225" s="59" t="str">
        <f>'Simpler template_UPDATED'!H227</f>
        <v>Completed</v>
      </c>
      <c r="I225" s="59" t="str">
        <f>'Simpler template_UPDATED'!I227</f>
        <v>Completed</v>
      </c>
      <c r="J225" s="59" t="str">
        <f>'Simpler template_UPDATED'!J227</f>
        <v>Completed</v>
      </c>
      <c r="K225" s="59" t="str">
        <f>'Simpler template_UPDATED'!K227</f>
        <v>Completed</v>
      </c>
      <c r="L225" s="59" t="str">
        <f>'Simpler template_UPDATED'!L227</f>
        <v>Completed</v>
      </c>
      <c r="M225" s="178"/>
      <c r="N225" s="5"/>
      <c r="O225" s="5"/>
      <c r="P225" s="5"/>
      <c r="Q225" s="5"/>
      <c r="R225" s="5"/>
      <c r="S225" s="5"/>
      <c r="T225" s="5"/>
      <c r="U225" s="5"/>
      <c r="V225" s="5"/>
      <c r="W225" s="5"/>
      <c r="X225" s="5"/>
      <c r="Y225" s="5"/>
      <c r="Z225" s="5"/>
      <c r="AA225" s="5"/>
      <c r="AB225" s="5"/>
      <c r="AC225" s="5"/>
      <c r="AD225" s="4"/>
      <c r="AE225" s="5"/>
    </row>
    <row r="226" spans="1:31" ht="15.75" customHeight="1">
      <c r="A226" s="178"/>
      <c r="B226" s="62" t="s">
        <v>51</v>
      </c>
      <c r="C226" s="58"/>
      <c r="D226" s="59">
        <f>'Simpler template_UPDATED'!D228</f>
        <v>0</v>
      </c>
      <c r="E226" s="59" t="str">
        <f>'Simpler template_UPDATED'!E228</f>
        <v>Started</v>
      </c>
      <c r="F226" s="59" t="str">
        <f>'Simpler template_UPDATED'!F228</f>
        <v>Completed</v>
      </c>
      <c r="G226" s="59" t="str">
        <f>'Simpler template_UPDATED'!G228</f>
        <v>Completed</v>
      </c>
      <c r="H226" s="59" t="str">
        <f>'Simpler template_UPDATED'!H228</f>
        <v>Completed</v>
      </c>
      <c r="I226" s="59" t="str">
        <f>'Simpler template_UPDATED'!I228</f>
        <v>Completed</v>
      </c>
      <c r="J226" s="59" t="str">
        <f>'Simpler template_UPDATED'!J228</f>
        <v>Completed</v>
      </c>
      <c r="K226" s="59" t="str">
        <f>'Simpler template_UPDATED'!K228</f>
        <v>Completed</v>
      </c>
      <c r="L226" s="59" t="str">
        <f>'Simpler template_UPDATED'!L228</f>
        <v>Completed</v>
      </c>
      <c r="M226" s="178"/>
      <c r="N226" s="5"/>
      <c r="O226" s="5"/>
      <c r="P226" s="5"/>
      <c r="Q226" s="5"/>
      <c r="R226" s="5"/>
      <c r="S226" s="5"/>
      <c r="T226" s="5"/>
      <c r="U226" s="5"/>
      <c r="V226" s="5"/>
      <c r="W226" s="5"/>
      <c r="X226" s="5"/>
      <c r="Y226" s="5"/>
      <c r="Z226" s="5"/>
      <c r="AA226" s="5"/>
      <c r="AB226" s="5"/>
      <c r="AC226" s="5"/>
      <c r="AD226" s="4"/>
      <c r="AE226" s="5"/>
    </row>
    <row r="227" spans="1:31" ht="15.75" customHeight="1">
      <c r="A227" s="178"/>
      <c r="B227" s="62" t="s">
        <v>256</v>
      </c>
      <c r="C227" s="58"/>
      <c r="D227" s="59">
        <f>'Simpler template_UPDATED'!D229</f>
        <v>0</v>
      </c>
      <c r="E227" s="59">
        <f>'Simpler template_UPDATED'!E229</f>
        <v>0</v>
      </c>
      <c r="F227" s="59" t="str">
        <f>'Simpler template_UPDATED'!F229</f>
        <v>Started</v>
      </c>
      <c r="G227" s="59" t="str">
        <f>'Simpler template_UPDATED'!G229</f>
        <v>Completed</v>
      </c>
      <c r="H227" s="59" t="str">
        <f>'Simpler template_UPDATED'!H229</f>
        <v>Completed</v>
      </c>
      <c r="I227" s="59" t="str">
        <f>'Simpler template_UPDATED'!I229</f>
        <v>Completed</v>
      </c>
      <c r="J227" s="59" t="str">
        <f>'Simpler template_UPDATED'!J229</f>
        <v>Completed</v>
      </c>
      <c r="K227" s="59" t="str">
        <f>'Simpler template_UPDATED'!K229</f>
        <v>Completed</v>
      </c>
      <c r="L227" s="59" t="str">
        <f>'Simpler template_UPDATED'!L229</f>
        <v>Completed</v>
      </c>
      <c r="M227" s="178"/>
      <c r="N227" s="5"/>
      <c r="O227" s="5"/>
      <c r="P227" s="5"/>
      <c r="Q227" s="5"/>
      <c r="R227" s="5"/>
      <c r="S227" s="5"/>
      <c r="T227" s="5"/>
      <c r="U227" s="5"/>
      <c r="V227" s="5"/>
      <c r="W227" s="5"/>
      <c r="X227" s="5"/>
      <c r="Y227" s="5"/>
      <c r="Z227" s="5"/>
      <c r="AA227" s="5"/>
      <c r="AB227" s="5"/>
      <c r="AC227" s="5"/>
      <c r="AD227" s="4"/>
      <c r="AE227" s="5"/>
    </row>
    <row r="228" spans="1:31" ht="15.75" customHeight="1">
      <c r="A228" s="178"/>
      <c r="B228" s="62" t="s">
        <v>257</v>
      </c>
      <c r="C228" s="58"/>
      <c r="D228" s="59">
        <f>'Simpler template_UPDATED'!D230</f>
        <v>0</v>
      </c>
      <c r="E228" s="59">
        <f>'Simpler template_UPDATED'!E230</f>
        <v>0</v>
      </c>
      <c r="F228" s="59">
        <f>'Simpler template_UPDATED'!F230</f>
        <v>0</v>
      </c>
      <c r="G228" s="59">
        <f>'Simpler template_UPDATED'!G230</f>
        <v>0</v>
      </c>
      <c r="H228" s="59" t="str">
        <f>'Simpler template_UPDATED'!H230</f>
        <v>Completed</v>
      </c>
      <c r="I228" s="59" t="str">
        <f>'Simpler template_UPDATED'!I230</f>
        <v>Completed</v>
      </c>
      <c r="J228" s="59" t="str">
        <f>'Simpler template_UPDATED'!J230</f>
        <v>Completed</v>
      </c>
      <c r="K228" s="59" t="str">
        <f>'Simpler template_UPDATED'!K230</f>
        <v>Completed</v>
      </c>
      <c r="L228" s="59" t="str">
        <f>'Simpler template_UPDATED'!L230</f>
        <v>Completed</v>
      </c>
      <c r="M228" s="178"/>
      <c r="N228" s="5"/>
      <c r="O228" s="5"/>
      <c r="P228" s="5"/>
      <c r="Q228" s="5"/>
      <c r="R228" s="5"/>
      <c r="S228" s="5"/>
      <c r="T228" s="5"/>
      <c r="U228" s="5"/>
      <c r="V228" s="5"/>
      <c r="W228" s="5"/>
      <c r="X228" s="5"/>
      <c r="Y228" s="5"/>
      <c r="Z228" s="5"/>
      <c r="AA228" s="5"/>
      <c r="AB228" s="5"/>
      <c r="AC228" s="5"/>
      <c r="AD228" s="4"/>
      <c r="AE228" s="5"/>
    </row>
    <row r="229" spans="1:31" ht="15.75" customHeight="1">
      <c r="A229" s="178"/>
      <c r="B229" s="83" t="s">
        <v>258</v>
      </c>
      <c r="C229" s="72"/>
      <c r="D229" s="59">
        <f>'Simpler template_UPDATED'!D231</f>
        <v>0</v>
      </c>
      <c r="E229" s="59">
        <f>'Simpler template_UPDATED'!E231</f>
        <v>0</v>
      </c>
      <c r="F229" s="59">
        <f>'Simpler template_UPDATED'!F231</f>
        <v>0</v>
      </c>
      <c r="G229" s="59">
        <f>'Simpler template_UPDATED'!G231</f>
        <v>0</v>
      </c>
      <c r="H229" s="59">
        <f>'Simpler template_UPDATED'!H231</f>
        <v>0</v>
      </c>
      <c r="I229" s="59" t="str">
        <f>'Simpler template_UPDATED'!I231</f>
        <v>Completed</v>
      </c>
      <c r="J229" s="59" t="str">
        <f>'Simpler template_UPDATED'!J231</f>
        <v>Completed</v>
      </c>
      <c r="K229" s="59" t="str">
        <f>'Simpler template_UPDATED'!K231</f>
        <v>Completed</v>
      </c>
      <c r="L229" s="59" t="str">
        <f>'Simpler template_UPDATED'!L231</f>
        <v>Completed</v>
      </c>
      <c r="M229" s="178"/>
      <c r="N229" s="5"/>
      <c r="O229" s="5"/>
      <c r="P229" s="5"/>
      <c r="Q229" s="5"/>
      <c r="R229" s="5"/>
      <c r="S229" s="5"/>
      <c r="T229" s="5"/>
      <c r="U229" s="5"/>
      <c r="V229" s="5"/>
      <c r="W229" s="5"/>
      <c r="X229" s="5"/>
      <c r="Y229" s="5"/>
      <c r="Z229" s="5"/>
      <c r="AA229" s="5"/>
      <c r="AB229" s="5"/>
      <c r="AC229" s="5"/>
      <c r="AD229" s="4"/>
      <c r="AE229" s="5"/>
    </row>
    <row r="230" spans="1:31" ht="15.75" customHeight="1">
      <c r="A230" s="178"/>
      <c r="B230" s="174" t="s">
        <v>205</v>
      </c>
      <c r="C230" s="175"/>
      <c r="D230" s="12" t="s">
        <v>5</v>
      </c>
      <c r="E230" s="12">
        <v>2017</v>
      </c>
      <c r="F230" s="12" t="s">
        <v>276</v>
      </c>
      <c r="G230" s="12">
        <v>2019</v>
      </c>
      <c r="H230" s="12" t="s">
        <v>277</v>
      </c>
      <c r="I230" s="12">
        <v>2021</v>
      </c>
      <c r="J230" s="12">
        <v>2022</v>
      </c>
      <c r="K230" s="12">
        <v>2023</v>
      </c>
      <c r="L230" s="14" t="s">
        <v>114</v>
      </c>
      <c r="M230" s="178"/>
      <c r="N230" s="5"/>
      <c r="O230" s="5"/>
      <c r="P230" s="5"/>
      <c r="Q230" s="5"/>
      <c r="R230" s="5"/>
      <c r="S230" s="5"/>
      <c r="T230" s="5"/>
      <c r="U230" s="5"/>
      <c r="V230" s="5"/>
      <c r="W230" s="5"/>
      <c r="X230" s="5"/>
      <c r="Y230" s="5"/>
      <c r="Z230" s="5"/>
      <c r="AA230" s="5"/>
      <c r="AB230" s="5"/>
      <c r="AC230" s="5"/>
      <c r="AD230" s="5"/>
      <c r="AE230" s="5"/>
    </row>
    <row r="231" spans="1:31" ht="15.75" customHeight="1">
      <c r="A231" s="178"/>
      <c r="B231" s="168" t="s">
        <v>209</v>
      </c>
      <c r="C231" s="19" t="s">
        <v>18</v>
      </c>
      <c r="D231" s="23" t="str">
        <f>'Simpler template_UPDATED'!D233</f>
        <v>8 at Site 2</v>
      </c>
      <c r="E231" s="23" t="str">
        <f>'Simpler template_UPDATED'!E233</f>
        <v>8 at Site 2; Service delivery designed for Site 1</v>
      </c>
      <c r="F231" s="23">
        <f>'Simpler template_UPDATED'!F233</f>
        <v>19</v>
      </c>
      <c r="G231" s="23">
        <f>'Simpler template_UPDATED'!G233</f>
        <v>19</v>
      </c>
      <c r="H231" s="23" t="str">
        <f>'Simpler template_UPDATED'!H233</f>
        <v>19 to 33 plus Indo and SE Asia</v>
      </c>
      <c r="I231" s="23" t="str">
        <f>'Simpler template_UPDATED'!I233</f>
        <v>19 to 33 plus Indo and SE Asia</v>
      </c>
      <c r="J231" s="23" t="str">
        <f>'Simpler template_UPDATED'!J233</f>
        <v>19 to 33 plus Indo and SE Asia</v>
      </c>
      <c r="K231" s="23" t="str">
        <f>'Simpler template_UPDATED'!K233</f>
        <v>19 to 33 plus Indo and SE Asia</v>
      </c>
      <c r="L231" s="23" t="str">
        <f>'Simpler template_UPDATED'!L233</f>
        <v>19 to 33 plus Indo and SE Asia</v>
      </c>
      <c r="M231" s="178"/>
      <c r="N231" s="5"/>
      <c r="O231" s="5"/>
      <c r="P231" s="5"/>
      <c r="Q231" s="5"/>
      <c r="R231" s="5"/>
      <c r="S231" s="5"/>
      <c r="T231" s="5"/>
      <c r="U231" s="5"/>
      <c r="V231" s="5"/>
      <c r="W231" s="5"/>
      <c r="X231" s="5"/>
      <c r="Y231" s="5"/>
      <c r="Z231" s="5"/>
      <c r="AA231" s="5"/>
      <c r="AB231" s="5"/>
      <c r="AC231" s="5"/>
      <c r="AD231" s="5"/>
      <c r="AE231" s="5"/>
    </row>
    <row r="232" spans="1:31" ht="15.75" customHeight="1">
      <c r="A232" s="178"/>
      <c r="B232" s="169"/>
      <c r="C232" s="19" t="s">
        <v>28</v>
      </c>
      <c r="D232" s="34">
        <f>'Simpler template_UPDATED'!D234</f>
        <v>0</v>
      </c>
      <c r="E232" s="23" t="str">
        <f>'Simpler template_UPDATED'!E234</f>
        <v>8 at Site 2; Service delivery designed for Site 1</v>
      </c>
      <c r="F232" s="23">
        <f>'Simpler template_UPDATED'!F234</f>
        <v>19</v>
      </c>
      <c r="G232" s="23">
        <f>'Simpler template_UPDATED'!G234</f>
        <v>0</v>
      </c>
      <c r="H232" s="23">
        <f>'Simpler template_UPDATED'!H234</f>
        <v>0</v>
      </c>
      <c r="I232" s="23">
        <f>'Simpler template_UPDATED'!I234</f>
        <v>0</v>
      </c>
      <c r="J232" s="23">
        <f>'Simpler template_UPDATED'!J234</f>
        <v>0</v>
      </c>
      <c r="K232" s="23">
        <f>'Simpler template_UPDATED'!K234</f>
        <v>0</v>
      </c>
      <c r="L232" s="23">
        <f>'Simpler template_UPDATED'!L234</f>
        <v>0</v>
      </c>
      <c r="M232" s="178"/>
      <c r="N232" s="5"/>
      <c r="O232" s="5"/>
      <c r="P232" s="5"/>
      <c r="Q232" s="5"/>
      <c r="R232" s="5"/>
      <c r="S232" s="5"/>
      <c r="T232" s="5"/>
      <c r="U232" s="5"/>
      <c r="V232" s="5"/>
      <c r="W232" s="5"/>
      <c r="X232" s="5"/>
      <c r="Y232" s="5"/>
      <c r="Z232" s="5"/>
      <c r="AA232" s="5"/>
      <c r="AB232" s="5"/>
      <c r="AC232" s="5"/>
      <c r="AD232" s="5"/>
      <c r="AE232" s="5"/>
    </row>
    <row r="233" spans="1:31" ht="15.75" customHeight="1">
      <c r="A233" s="178"/>
      <c r="B233" s="169"/>
      <c r="C233" s="182" t="s">
        <v>32</v>
      </c>
      <c r="D233" s="183"/>
      <c r="E233" s="183"/>
      <c r="F233" s="183"/>
      <c r="G233" s="183"/>
      <c r="H233" s="183"/>
      <c r="I233" s="183"/>
      <c r="J233" s="183"/>
      <c r="K233" s="183"/>
      <c r="L233" s="184"/>
      <c r="M233" s="178"/>
      <c r="N233" s="5"/>
      <c r="O233" s="5"/>
      <c r="P233" s="5"/>
      <c r="Q233" s="5"/>
      <c r="R233" s="5"/>
      <c r="S233" s="5"/>
      <c r="T233" s="5"/>
      <c r="U233" s="5"/>
      <c r="V233" s="5"/>
      <c r="W233" s="5"/>
      <c r="X233" s="5"/>
      <c r="Y233" s="5"/>
      <c r="Z233" s="5"/>
      <c r="AA233" s="5"/>
      <c r="AB233" s="5"/>
      <c r="AC233" s="5"/>
      <c r="AD233" s="5"/>
      <c r="AE233" s="5"/>
    </row>
    <row r="234" spans="1:31" ht="15.75" customHeight="1">
      <c r="A234" s="178"/>
      <c r="B234" s="170"/>
      <c r="C234" s="185"/>
      <c r="D234" s="183"/>
      <c r="E234" s="183"/>
      <c r="F234" s="183"/>
      <c r="G234" s="183"/>
      <c r="H234" s="183"/>
      <c r="I234" s="183"/>
      <c r="J234" s="183"/>
      <c r="K234" s="183"/>
      <c r="L234" s="184"/>
      <c r="M234" s="178"/>
      <c r="N234" s="5"/>
      <c r="O234" s="5"/>
      <c r="P234" s="5"/>
      <c r="Q234" s="5"/>
      <c r="R234" s="5"/>
      <c r="S234" s="5"/>
      <c r="T234" s="5"/>
      <c r="U234" s="5"/>
      <c r="V234" s="5"/>
      <c r="W234" s="5"/>
      <c r="X234" s="5"/>
      <c r="Y234" s="5"/>
      <c r="Z234" s="5"/>
      <c r="AA234" s="5"/>
      <c r="AB234" s="5"/>
      <c r="AC234" s="5"/>
      <c r="AD234" s="5"/>
      <c r="AE234" s="5"/>
    </row>
    <row r="235" spans="1:31" ht="15.75" customHeight="1">
      <c r="A235" s="178"/>
      <c r="B235" s="62" t="s">
        <v>49</v>
      </c>
      <c r="C235" s="58"/>
      <c r="D235" s="59">
        <f>'Simpler template_UPDATED'!D237</f>
        <v>0</v>
      </c>
      <c r="E235" s="59" t="str">
        <f>'Simpler template_UPDATED'!E237</f>
        <v>Scoping and partner mapping completed. Programme for delivery designed</v>
      </c>
      <c r="F235" s="59">
        <f>'Simpler template_UPDATED'!F237</f>
        <v>11</v>
      </c>
      <c r="G235" s="59">
        <f>'Simpler template_UPDATED'!G237</f>
        <v>2</v>
      </c>
      <c r="H235" s="59" t="str">
        <f>'Simpler template_UPDATED'!H237</f>
        <v>2; this could jump to 14 if we were to take on Mahefa Miarka CHWs after their program ends in 2019</v>
      </c>
      <c r="I235" s="59" t="str">
        <f>'Simpler template_UPDATED'!I237</f>
        <v>2; this could jump to 14 if we were to take on Mahefa Miarka CHWs after their program ends in 2019</v>
      </c>
      <c r="J235" s="59" t="str">
        <f>'Simpler template_UPDATED'!J237</f>
        <v>2; this could jump to 14 if we were to take on Mahefa Miarka CHWs after their program ends in 2019</v>
      </c>
      <c r="K235" s="59" t="str">
        <f>'Simpler template_UPDATED'!K237</f>
        <v>2; this could jump to 14 if we were to take on Mahefa Miarka CHWs after their program ends in 2019</v>
      </c>
      <c r="L235" s="59" t="str">
        <f>'Simpler template_UPDATED'!L237</f>
        <v>2; this could jump to 14 if we were to take on Mahefa Miarka CHWs after their program ends in 2019</v>
      </c>
      <c r="M235" s="178"/>
      <c r="N235" s="5"/>
      <c r="O235" s="5"/>
      <c r="P235" s="5"/>
      <c r="Q235" s="5"/>
      <c r="R235" s="5"/>
      <c r="S235" s="5"/>
      <c r="T235" s="5"/>
      <c r="U235" s="5"/>
      <c r="V235" s="5"/>
      <c r="W235" s="5"/>
      <c r="X235" s="5"/>
      <c r="Y235" s="5"/>
      <c r="Z235" s="5"/>
      <c r="AA235" s="5"/>
      <c r="AB235" s="5"/>
      <c r="AC235" s="5"/>
      <c r="AD235" s="4"/>
      <c r="AE235" s="5"/>
    </row>
    <row r="236" spans="1:31" ht="15.75" customHeight="1">
      <c r="A236" s="178"/>
      <c r="B236" s="62" t="s">
        <v>50</v>
      </c>
      <c r="C236" s="58"/>
      <c r="D236" s="59">
        <f>'Simpler template_UPDATED'!D238</f>
        <v>8</v>
      </c>
      <c r="E236" s="59">
        <f>'Simpler template_UPDATED'!E238</f>
        <v>8</v>
      </c>
      <c r="F236" s="59">
        <f>'Simpler template_UPDATED'!F238</f>
        <v>8</v>
      </c>
      <c r="G236" s="59">
        <f>'Simpler template_UPDATED'!G238</f>
        <v>8</v>
      </c>
      <c r="H236" s="59">
        <f>'Simpler template_UPDATED'!H238</f>
        <v>8</v>
      </c>
      <c r="I236" s="59">
        <f>'Simpler template_UPDATED'!I238</f>
        <v>8</v>
      </c>
      <c r="J236" s="59">
        <f>'Simpler template_UPDATED'!J238</f>
        <v>8</v>
      </c>
      <c r="K236" s="59">
        <f>'Simpler template_UPDATED'!K238</f>
        <v>8</v>
      </c>
      <c r="L236" s="59">
        <f>'Simpler template_UPDATED'!L238</f>
        <v>8</v>
      </c>
      <c r="M236" s="178"/>
      <c r="N236" s="5"/>
      <c r="O236" s="5"/>
      <c r="P236" s="5"/>
      <c r="Q236" s="5"/>
      <c r="R236" s="5"/>
      <c r="S236" s="5"/>
      <c r="T236" s="5"/>
      <c r="U236" s="5"/>
      <c r="V236" s="5"/>
      <c r="W236" s="5"/>
      <c r="X236" s="5"/>
      <c r="Y236" s="5"/>
      <c r="Z236" s="5"/>
      <c r="AA236" s="5"/>
      <c r="AB236" s="5"/>
      <c r="AC236" s="5"/>
      <c r="AD236" s="4"/>
      <c r="AE236" s="5"/>
    </row>
    <row r="237" spans="1:31" ht="15.75" customHeight="1">
      <c r="A237" s="178"/>
      <c r="B237" s="62" t="s">
        <v>51</v>
      </c>
      <c r="C237" s="58"/>
      <c r="D237" s="59">
        <f>'Simpler template_UPDATED'!D239</f>
        <v>0</v>
      </c>
      <c r="E237" s="59">
        <f>'Simpler template_UPDATED'!E239</f>
        <v>0</v>
      </c>
      <c r="F237" s="59" t="str">
        <f>'Simpler template_UPDATED'!F239</f>
        <v>Needs assessment completed</v>
      </c>
      <c r="G237" s="59" t="str">
        <f>'Simpler template_UPDATED'!G239</f>
        <v>9; assuming that each village involved in scoping report would support a community health worker</v>
      </c>
      <c r="H237" s="59" t="str">
        <f>'Simpler template_UPDATED'!H239</f>
        <v>9; assuming that each village involved in scoping report would support a community health worker</v>
      </c>
      <c r="I237" s="59" t="str">
        <f>'Simpler template_UPDATED'!I239</f>
        <v>9; assuming that each village involved in scoping report would support a community health worker</v>
      </c>
      <c r="J237" s="59" t="str">
        <f>'Simpler template_UPDATED'!J239</f>
        <v>9; assuming that each village involved in scoping report would support a community health worker</v>
      </c>
      <c r="K237" s="59" t="str">
        <f>'Simpler template_UPDATED'!K239</f>
        <v>9; assuming that each village involved in scoping report would support a community health worker</v>
      </c>
      <c r="L237" s="59" t="str">
        <f>'Simpler template_UPDATED'!L239</f>
        <v>9; assuming that each village involved in scoping report would support a community health worker</v>
      </c>
      <c r="M237" s="178"/>
      <c r="N237" s="5"/>
      <c r="O237" s="5"/>
      <c r="P237" s="5"/>
      <c r="Q237" s="5"/>
      <c r="R237" s="5"/>
      <c r="S237" s="5"/>
      <c r="T237" s="5"/>
      <c r="U237" s="5"/>
      <c r="V237" s="5"/>
      <c r="W237" s="5"/>
      <c r="X237" s="5"/>
      <c r="Y237" s="5"/>
      <c r="Z237" s="5"/>
      <c r="AA237" s="5"/>
      <c r="AB237" s="5"/>
      <c r="AC237" s="5"/>
      <c r="AD237" s="4"/>
      <c r="AE237" s="5"/>
    </row>
    <row r="238" spans="1:31" ht="15.75" customHeight="1">
      <c r="A238" s="178"/>
      <c r="B238" s="62" t="s">
        <v>256</v>
      </c>
      <c r="C238" s="58"/>
      <c r="D238" s="59">
        <f>'Simpler template_UPDATED'!D240</f>
        <v>0</v>
      </c>
      <c r="E238" s="59">
        <f>'Simpler template_UPDATED'!E240</f>
        <v>0</v>
      </c>
      <c r="F238" s="59" t="str">
        <f>'Simpler template_UPDATED'!F240</f>
        <v>Needs assessment started</v>
      </c>
      <c r="G238" s="59" t="str">
        <f>'Simpler template_UPDATED'!G240</f>
        <v>Community health worker or health service delivery point supported and providing access to health services in target communities as defined by needs assessment</v>
      </c>
      <c r="H238" s="59" t="str">
        <f>'Simpler template_UPDATED'!H240</f>
        <v>Community health worker or health service delivery point supported and providing access to health services in target communities as defined by needs assessment</v>
      </c>
      <c r="I238" s="59" t="str">
        <f>'Simpler template_UPDATED'!I240</f>
        <v>Community health worker or health service delivery point supported and providing access to health services in target communities as defined by needs assessment</v>
      </c>
      <c r="J238" s="59" t="str">
        <f>'Simpler template_UPDATED'!J240</f>
        <v>Community health worker or health service delivery point supported and providing access to health services in target communities as defined by needs assessment</v>
      </c>
      <c r="K238" s="59" t="str">
        <f>'Simpler template_UPDATED'!K240</f>
        <v>Community health worker or health service delivery point supported and providing access to health services in target communities as defined by needs assessment</v>
      </c>
      <c r="L238" s="59" t="str">
        <f>'Simpler template_UPDATED'!L240</f>
        <v>Community health worker or health service delivery point supported and providing access to health services in target communities as defined by needs assessment</v>
      </c>
      <c r="M238" s="178"/>
      <c r="N238" s="5"/>
      <c r="O238" s="5"/>
      <c r="P238" s="5"/>
      <c r="Q238" s="5"/>
      <c r="R238" s="5"/>
      <c r="S238" s="5"/>
      <c r="T238" s="5"/>
      <c r="U238" s="5"/>
      <c r="V238" s="5"/>
      <c r="W238" s="5"/>
      <c r="X238" s="5"/>
      <c r="Y238" s="5"/>
      <c r="Z238" s="5"/>
      <c r="AA238" s="5"/>
      <c r="AB238" s="5"/>
      <c r="AC238" s="5"/>
      <c r="AD238" s="4"/>
      <c r="AE238" s="5"/>
    </row>
    <row r="239" spans="1:31" ht="15.75" customHeight="1">
      <c r="A239" s="178"/>
      <c r="B239" s="62" t="s">
        <v>257</v>
      </c>
      <c r="C239" s="58"/>
      <c r="D239" s="59">
        <f>'Simpler template_UPDATED'!D241</f>
        <v>0</v>
      </c>
      <c r="E239" s="59">
        <f>'Simpler template_UPDATED'!E241</f>
        <v>0</v>
      </c>
      <c r="F239" s="59">
        <f>'Simpler template_UPDATED'!F241</f>
        <v>0</v>
      </c>
      <c r="G239" s="59" t="str">
        <f>'Simpler template_UPDATED'!G241</f>
        <v>Community health worker or health service delivery point supported and providing access to health services in target communities as defined by needs assessment</v>
      </c>
      <c r="H239" s="59" t="str">
        <f>'Simpler template_UPDATED'!H241</f>
        <v>Community health worker or health service delivery point supported and providing access to health services in target communities as defined by needs assessment</v>
      </c>
      <c r="I239" s="59" t="str">
        <f>'Simpler template_UPDATED'!I241</f>
        <v>Community health worker or health service delivery point supported and providing access to health services in target communities as defined by needs assessment</v>
      </c>
      <c r="J239" s="59" t="str">
        <f>'Simpler template_UPDATED'!J241</f>
        <v>Community health worker or health service delivery point supported and providing access to health services in target communities as defined by needs assessment</v>
      </c>
      <c r="K239" s="59" t="str">
        <f>'Simpler template_UPDATED'!K241</f>
        <v>Community health worker or health service delivery point supported and providing access to health services in target communities as defined by needs assessment</v>
      </c>
      <c r="L239" s="59" t="str">
        <f>'Simpler template_UPDATED'!L241</f>
        <v>Community health worker or health service delivery point supported and providing access to health services in target communities as defined by needs assessment</v>
      </c>
      <c r="M239" s="178"/>
      <c r="N239" s="5"/>
      <c r="O239" s="5"/>
      <c r="P239" s="5"/>
      <c r="Q239" s="5"/>
      <c r="R239" s="5"/>
      <c r="S239" s="5"/>
      <c r="T239" s="5"/>
      <c r="U239" s="5"/>
      <c r="V239" s="5"/>
      <c r="W239" s="5"/>
      <c r="X239" s="5"/>
      <c r="Y239" s="5"/>
      <c r="Z239" s="5"/>
      <c r="AA239" s="5"/>
      <c r="AB239" s="5"/>
      <c r="AC239" s="5"/>
      <c r="AD239" s="4"/>
      <c r="AE239" s="5"/>
    </row>
    <row r="240" spans="1:31" ht="15.75" customHeight="1">
      <c r="A240" s="178"/>
      <c r="B240" s="83" t="s">
        <v>258</v>
      </c>
      <c r="C240" s="72"/>
      <c r="D240" s="59">
        <f>'Simpler template_UPDATED'!D242</f>
        <v>0</v>
      </c>
      <c r="E240" s="59">
        <f>'Simpler template_UPDATED'!E242</f>
        <v>0</v>
      </c>
      <c r="F240" s="59">
        <f>'Simpler template_UPDATED'!F242</f>
        <v>0</v>
      </c>
      <c r="G240" s="59">
        <f>'Simpler template_UPDATED'!G242</f>
        <v>0</v>
      </c>
      <c r="H240" s="59" t="str">
        <f>'Simpler template_UPDATED'!H242</f>
        <v>Needs assessment completed</v>
      </c>
      <c r="I240" s="59" t="str">
        <f>'Simpler template_UPDATED'!I242</f>
        <v>Community health worker or health service delivery point supported and providing access to health services in target communities as defined by needs assessment</v>
      </c>
      <c r="J240" s="59" t="str">
        <f>'Simpler template_UPDATED'!J242</f>
        <v>Community health worker or health service delivery point supported and providing access to health services in target communities as defined by needs assessment</v>
      </c>
      <c r="K240" s="59" t="str">
        <f>'Simpler template_UPDATED'!K242</f>
        <v>Community health worker or health service delivery point supported and providing access to health services in target communities as defined by needs assessment</v>
      </c>
      <c r="L240" s="59" t="str">
        <f>'Simpler template_UPDATED'!L242</f>
        <v>Community health worker or health service delivery point supported and providing access to health services in target communities as defined by needs assessment</v>
      </c>
      <c r="M240" s="178"/>
      <c r="N240" s="5"/>
      <c r="O240" s="5"/>
      <c r="P240" s="5"/>
      <c r="Q240" s="5"/>
      <c r="R240" s="5"/>
      <c r="S240" s="5"/>
      <c r="T240" s="5"/>
      <c r="U240" s="5"/>
      <c r="V240" s="5"/>
      <c r="W240" s="5"/>
      <c r="X240" s="5"/>
      <c r="Y240" s="5"/>
      <c r="Z240" s="5"/>
      <c r="AA240" s="5"/>
      <c r="AB240" s="5"/>
      <c r="AC240" s="5"/>
      <c r="AD240" s="4"/>
      <c r="AE240" s="5"/>
    </row>
    <row r="241" spans="1:31" ht="15.75" customHeight="1">
      <c r="A241" s="179"/>
      <c r="B241" s="174" t="s">
        <v>217</v>
      </c>
      <c r="C241" s="175"/>
      <c r="D241" s="12" t="s">
        <v>5</v>
      </c>
      <c r="E241" s="12">
        <v>2017</v>
      </c>
      <c r="F241" s="12" t="s">
        <v>276</v>
      </c>
      <c r="G241" s="12">
        <v>2019</v>
      </c>
      <c r="H241" s="12" t="s">
        <v>277</v>
      </c>
      <c r="I241" s="12">
        <v>2021</v>
      </c>
      <c r="J241" s="12">
        <v>2022</v>
      </c>
      <c r="K241" s="12">
        <v>2023</v>
      </c>
      <c r="L241" s="14" t="s">
        <v>114</v>
      </c>
      <c r="M241" s="178"/>
      <c r="N241" s="5"/>
      <c r="O241" s="5"/>
      <c r="P241" s="5"/>
      <c r="Q241" s="5"/>
      <c r="R241" s="5"/>
      <c r="S241" s="5"/>
      <c r="T241" s="5"/>
      <c r="U241" s="5"/>
      <c r="V241" s="5"/>
      <c r="W241" s="5"/>
      <c r="X241" s="5"/>
      <c r="Y241" s="5"/>
      <c r="Z241" s="5"/>
      <c r="AA241" s="5"/>
      <c r="AB241" s="5"/>
      <c r="AC241" s="5"/>
      <c r="AD241" s="5"/>
      <c r="AE241" s="5"/>
    </row>
    <row r="242" spans="1:31" ht="15.75" customHeight="1">
      <c r="A242" s="10" t="s">
        <v>148</v>
      </c>
      <c r="B242" s="168" t="s">
        <v>221</v>
      </c>
      <c r="C242" s="19" t="s">
        <v>18</v>
      </c>
      <c r="D242" s="23" t="str">
        <f>'Simpler template_UPDATED'!D244</f>
        <v xml:space="preserve">2 mobile outreach missions per year (based on Site 2 in 2016); future milestones will be impacted by number of partners and funding available to them. </v>
      </c>
      <c r="E242" s="23" t="str">
        <f>'Simpler template_UPDATED'!E244</f>
        <v>2 mobile outreach missions per year; Site 2 outreach missions designed with partners and dependent on partner resources</v>
      </c>
      <c r="F242" s="23" t="str">
        <f>'Simpler template_UPDATED'!F244</f>
        <v xml:space="preserve">4 mobile outreach missions per year across 2 sites plus new sites. All targets dependent on resources of partner organizations. </v>
      </c>
      <c r="G242" s="23" t="str">
        <f>'Simpler template_UPDATED'!G244</f>
        <v xml:space="preserve">4 mobile outreach missions per year across 2 sites plus new sites. All targets dependent on resources of partner organizations. </v>
      </c>
      <c r="H242" s="23" t="str">
        <f>'Simpler template_UPDATED'!H244</f>
        <v xml:space="preserve">4 mobile outreach missions per year across 2 sites plus new sites. All targets dependent on resources of partner organizations. </v>
      </c>
      <c r="I242" s="23" t="str">
        <f>'Simpler template_UPDATED'!I244</f>
        <v xml:space="preserve">4 mobile outreach missions per year across 2 sites plus new sites. All targets dependent on resources of partner organizations. </v>
      </c>
      <c r="J242" s="23" t="str">
        <f>'Simpler template_UPDATED'!J244</f>
        <v xml:space="preserve">4 mobile outreach missions per year across 2 sites plus new sites. All targets dependent on resources of partner organizations. </v>
      </c>
      <c r="K242" s="23" t="str">
        <f>'Simpler template_UPDATED'!K244</f>
        <v xml:space="preserve">4 mobile outreach missions per year across 2 sites plus new sites. All targets dependent on resources of partner organizations. </v>
      </c>
      <c r="L242" s="23" t="str">
        <f>'Simpler template_UPDATED'!L244</f>
        <v xml:space="preserve">4 mobile outreach missions per year across 2 sites plus new sites. All targets dependent on resources of partner organizations. </v>
      </c>
      <c r="M242" s="178"/>
      <c r="N242" s="5"/>
      <c r="O242" s="5"/>
      <c r="P242" s="5"/>
      <c r="Q242" s="5"/>
      <c r="R242" s="5"/>
      <c r="S242" s="5"/>
      <c r="T242" s="5"/>
      <c r="U242" s="5"/>
      <c r="V242" s="5"/>
      <c r="W242" s="5"/>
      <c r="X242" s="5"/>
      <c r="Y242" s="5"/>
      <c r="Z242" s="5"/>
      <c r="AA242" s="5"/>
      <c r="AB242" s="5"/>
      <c r="AC242" s="5"/>
      <c r="AD242" s="5"/>
      <c r="AE242" s="5"/>
    </row>
    <row r="243" spans="1:31" ht="15.75" customHeight="1">
      <c r="A243" s="177">
        <v>10</v>
      </c>
      <c r="B243" s="169"/>
      <c r="C243" s="19" t="s">
        <v>28</v>
      </c>
      <c r="D243" s="34">
        <f>'Simpler template_UPDATED'!D245</f>
        <v>0</v>
      </c>
      <c r="E243" s="23" t="str">
        <f>'Simpler template_UPDATED'!E245</f>
        <v>2 mobile outreach missions per year; Site 2 outreach missions designed with partners and dependent on partner resources</v>
      </c>
      <c r="F243" s="23" t="str">
        <f>'Simpler template_UPDATED'!F245</f>
        <v>3 
1 in site 1 and 2 in site 2</v>
      </c>
      <c r="G243" s="23">
        <f>'Simpler template_UPDATED'!G245</f>
        <v>0</v>
      </c>
      <c r="H243" s="23">
        <f>'Simpler template_UPDATED'!H245</f>
        <v>0</v>
      </c>
      <c r="I243" s="23">
        <f>'Simpler template_UPDATED'!I245</f>
        <v>0</v>
      </c>
      <c r="J243" s="23">
        <f>'Simpler template_UPDATED'!J245</f>
        <v>0</v>
      </c>
      <c r="K243" s="23">
        <f>'Simpler template_UPDATED'!K245</f>
        <v>0</v>
      </c>
      <c r="L243" s="23">
        <f>'Simpler template_UPDATED'!L245</f>
        <v>0</v>
      </c>
      <c r="M243" s="178"/>
      <c r="N243" s="5"/>
      <c r="O243" s="5"/>
      <c r="P243" s="5"/>
      <c r="Q243" s="5"/>
      <c r="R243" s="5"/>
      <c r="S243" s="5"/>
      <c r="T243" s="5"/>
      <c r="U243" s="5"/>
      <c r="V243" s="5"/>
      <c r="W243" s="5"/>
      <c r="X243" s="5"/>
      <c r="Y243" s="5"/>
      <c r="Z243" s="5"/>
      <c r="AA243" s="5"/>
      <c r="AB243" s="5"/>
      <c r="AC243" s="5"/>
      <c r="AD243" s="5"/>
      <c r="AE243" s="5"/>
    </row>
    <row r="244" spans="1:31" ht="15.75" customHeight="1">
      <c r="A244" s="178"/>
      <c r="B244" s="169"/>
      <c r="C244" s="182" t="s">
        <v>32</v>
      </c>
      <c r="D244" s="183"/>
      <c r="E244" s="183"/>
      <c r="F244" s="183"/>
      <c r="G244" s="183"/>
      <c r="H244" s="183"/>
      <c r="I244" s="183"/>
      <c r="J244" s="183"/>
      <c r="K244" s="183"/>
      <c r="L244" s="184"/>
      <c r="M244" s="178"/>
      <c r="N244" s="5"/>
      <c r="O244" s="5"/>
      <c r="P244" s="5"/>
      <c r="Q244" s="5"/>
      <c r="R244" s="5"/>
      <c r="S244" s="5"/>
      <c r="T244" s="5"/>
      <c r="U244" s="5"/>
      <c r="V244" s="5"/>
      <c r="W244" s="5"/>
      <c r="X244" s="5"/>
      <c r="Y244" s="5"/>
      <c r="Z244" s="5"/>
      <c r="AA244" s="5"/>
      <c r="AB244" s="5"/>
      <c r="AC244" s="5"/>
      <c r="AD244" s="5"/>
      <c r="AE244" s="5"/>
    </row>
    <row r="245" spans="1:31" ht="15.75" customHeight="1">
      <c r="A245" s="178"/>
      <c r="B245" s="170"/>
      <c r="C245" s="185"/>
      <c r="D245" s="183"/>
      <c r="E245" s="183"/>
      <c r="F245" s="183"/>
      <c r="G245" s="183"/>
      <c r="H245" s="183"/>
      <c r="I245" s="183"/>
      <c r="J245" s="183"/>
      <c r="K245" s="183"/>
      <c r="L245" s="184"/>
      <c r="M245" s="178"/>
      <c r="N245" s="5"/>
      <c r="O245" s="5"/>
      <c r="P245" s="5"/>
      <c r="Q245" s="5"/>
      <c r="R245" s="5"/>
      <c r="S245" s="5"/>
      <c r="T245" s="5"/>
      <c r="U245" s="5"/>
      <c r="V245" s="5"/>
      <c r="W245" s="5"/>
      <c r="X245" s="5"/>
      <c r="Y245" s="5"/>
      <c r="Z245" s="5"/>
      <c r="AA245" s="5"/>
      <c r="AB245" s="5"/>
      <c r="AC245" s="5"/>
      <c r="AD245" s="5"/>
      <c r="AE245" s="5"/>
    </row>
    <row r="246" spans="1:31" ht="15.75" customHeight="1">
      <c r="A246" s="178"/>
      <c r="B246" s="62" t="s">
        <v>49</v>
      </c>
      <c r="C246" s="58"/>
      <c r="D246" s="59">
        <f>'Simpler template_UPDATED'!D248</f>
        <v>0</v>
      </c>
      <c r="E246" s="59">
        <f>'Simpler template_UPDATED'!E248</f>
        <v>0</v>
      </c>
      <c r="F246" s="59">
        <f>'Simpler template_UPDATED'!F248</f>
        <v>1</v>
      </c>
      <c r="G246" s="59">
        <f>'Simpler template_UPDATED'!G248</f>
        <v>2</v>
      </c>
      <c r="H246" s="59">
        <f>'Simpler template_UPDATED'!H248</f>
        <v>2</v>
      </c>
      <c r="I246" s="59">
        <f>'Simpler template_UPDATED'!I248</f>
        <v>2</v>
      </c>
      <c r="J246" s="59">
        <f>'Simpler template_UPDATED'!J248</f>
        <v>2</v>
      </c>
      <c r="K246" s="59">
        <f>'Simpler template_UPDATED'!K248</f>
        <v>2</v>
      </c>
      <c r="L246" s="59">
        <f>'Simpler template_UPDATED'!L248</f>
        <v>2</v>
      </c>
      <c r="M246" s="178"/>
      <c r="N246" s="5"/>
      <c r="O246" s="5"/>
      <c r="P246" s="5"/>
      <c r="Q246" s="5"/>
      <c r="R246" s="5"/>
      <c r="S246" s="5"/>
      <c r="T246" s="5"/>
      <c r="U246" s="5"/>
      <c r="V246" s="5"/>
      <c r="W246" s="5"/>
      <c r="X246" s="5"/>
      <c r="Y246" s="5"/>
      <c r="Z246" s="5"/>
      <c r="AA246" s="5"/>
      <c r="AB246" s="5"/>
      <c r="AC246" s="5"/>
      <c r="AD246" s="5"/>
      <c r="AE246" s="5"/>
    </row>
    <row r="247" spans="1:31" ht="15.75" customHeight="1">
      <c r="A247" s="178"/>
      <c r="B247" s="62" t="s">
        <v>50</v>
      </c>
      <c r="C247" s="58"/>
      <c r="D247" s="59">
        <f>'Simpler template_UPDATED'!D249</f>
        <v>2</v>
      </c>
      <c r="E247" s="59">
        <f>'Simpler template_UPDATED'!E249</f>
        <v>2</v>
      </c>
      <c r="F247" s="59">
        <f>'Simpler template_UPDATED'!F249</f>
        <v>2</v>
      </c>
      <c r="G247" s="59">
        <f>'Simpler template_UPDATED'!G249</f>
        <v>2</v>
      </c>
      <c r="H247" s="59">
        <f>'Simpler template_UPDATED'!H249</f>
        <v>2</v>
      </c>
      <c r="I247" s="59">
        <f>'Simpler template_UPDATED'!I249</f>
        <v>2</v>
      </c>
      <c r="J247" s="59">
        <f>'Simpler template_UPDATED'!J249</f>
        <v>2</v>
      </c>
      <c r="K247" s="59">
        <f>'Simpler template_UPDATED'!K249</f>
        <v>2</v>
      </c>
      <c r="L247" s="59">
        <f>'Simpler template_UPDATED'!L249</f>
        <v>2</v>
      </c>
      <c r="M247" s="178"/>
      <c r="N247" s="5"/>
      <c r="O247" s="5"/>
      <c r="P247" s="5"/>
      <c r="Q247" s="5"/>
      <c r="R247" s="5"/>
      <c r="S247" s="5"/>
      <c r="T247" s="5"/>
      <c r="U247" s="5"/>
      <c r="V247" s="5"/>
      <c r="W247" s="5"/>
      <c r="X247" s="5"/>
      <c r="Y247" s="5"/>
      <c r="Z247" s="5"/>
      <c r="AA247" s="5"/>
      <c r="AB247" s="5"/>
      <c r="AC247" s="5"/>
      <c r="AD247" s="5"/>
      <c r="AE247" s="5"/>
    </row>
    <row r="248" spans="1:31" ht="15.75" customHeight="1">
      <c r="A248" s="178"/>
      <c r="B248" s="62" t="s">
        <v>51</v>
      </c>
      <c r="C248" s="58"/>
      <c r="D248" s="59">
        <f>'Simpler template_UPDATED'!D250</f>
        <v>0</v>
      </c>
      <c r="E248" s="59">
        <f>'Simpler template_UPDATED'!E250</f>
        <v>0</v>
      </c>
      <c r="F248" s="59" t="str">
        <f>'Simpler template_UPDATED'!F250</f>
        <v>Partner mapping completed</v>
      </c>
      <c r="G248" s="59" t="str">
        <f>'Simpler template_UPDATED'!G250</f>
        <v>Outreach and programme plans coordinated as best as possible to maximize the number of mobile outreach missions that can be supported by partner reproductive health organizations</v>
      </c>
      <c r="H248" s="59" t="str">
        <f>'Simpler template_UPDATED'!H250</f>
        <v>Outreach and programme plans coordinated as best as possible to maximize the number of mobile outreach missions that can be supported by partner reproductive health organizations</v>
      </c>
      <c r="I248" s="59" t="str">
        <f>'Simpler template_UPDATED'!I250</f>
        <v>Outreach and programme plans coordinated as best as possible to maximize the number of mobile outreach missions that can be supported by partner reproductive health organizations</v>
      </c>
      <c r="J248" s="59" t="str">
        <f>'Simpler template_UPDATED'!J250</f>
        <v>Outreach and programme plans coordinated as best as possible to maximize the number of mobile outreach missions that can be supported by partner reproductive health organizations</v>
      </c>
      <c r="K248" s="59" t="str">
        <f>'Simpler template_UPDATED'!K250</f>
        <v>Outreach and programme plans coordinated as best as possible to maximize the number of mobile outreach missions that can be supported by partner reproductive health organizations</v>
      </c>
      <c r="L248" s="59" t="str">
        <f>'Simpler template_UPDATED'!L250</f>
        <v>Outreach and programme plans coordinated as best as possible to maximize the number of mobile outreach missions that can be supported by partner reproductive health organizations</v>
      </c>
      <c r="M248" s="178"/>
      <c r="N248" s="5"/>
      <c r="O248" s="5"/>
      <c r="P248" s="5"/>
      <c r="Q248" s="5"/>
      <c r="R248" s="5"/>
      <c r="S248" s="5"/>
      <c r="T248" s="5"/>
      <c r="U248" s="5"/>
      <c r="V248" s="5"/>
      <c r="W248" s="5"/>
      <c r="X248" s="5"/>
      <c r="Y248" s="5"/>
      <c r="Z248" s="5"/>
      <c r="AA248" s="5"/>
      <c r="AB248" s="5"/>
      <c r="AC248" s="5"/>
      <c r="AD248" s="5"/>
      <c r="AE248" s="5"/>
    </row>
    <row r="249" spans="1:31" ht="15.75" customHeight="1">
      <c r="A249" s="178"/>
      <c r="B249" s="62" t="s">
        <v>256</v>
      </c>
      <c r="C249" s="58"/>
      <c r="D249" s="59">
        <f>'Simpler template_UPDATED'!D251</f>
        <v>0</v>
      </c>
      <c r="E249" s="59">
        <f>'Simpler template_UPDATED'!E251</f>
        <v>0</v>
      </c>
      <c r="F249" s="59" t="str">
        <f>'Simpler template_UPDATED'!F251</f>
        <v>Partner mapping completed</v>
      </c>
      <c r="G249" s="59" t="str">
        <f>'Simpler template_UPDATED'!G251</f>
        <v>Outreach and programme plans coordinated as best as possible to maximize the number of mobile outreach missions that can be supported by partner reproductive health organizations</v>
      </c>
      <c r="H249" s="59" t="str">
        <f>'Simpler template_UPDATED'!H251</f>
        <v>Outreach and programme plans coordinated as best as possible to maximize the number of mobile outreach missions that can be supported by partner reproductive health organizations</v>
      </c>
      <c r="I249" s="59" t="str">
        <f>'Simpler template_UPDATED'!I251</f>
        <v>Outreach and programme plans coordinated as best as possible to maximize the number of mobile outreach missions that can be supported by partner reproductive health organizations</v>
      </c>
      <c r="J249" s="59" t="str">
        <f>'Simpler template_UPDATED'!J251</f>
        <v>Outreach and programme plans coordinated as best as possible to maximize the number of mobile outreach missions that can be supported by partner reproductive health organizations</v>
      </c>
      <c r="K249" s="59" t="str">
        <f>'Simpler template_UPDATED'!K251</f>
        <v>Outreach and programme plans coordinated as best as possible to maximize the number of mobile outreach missions that can be supported by partner reproductive health organizations</v>
      </c>
      <c r="L249" s="59" t="str">
        <f>'Simpler template_UPDATED'!L251</f>
        <v>Outreach and programme plans coordinated as best as possible to maximize the number of mobile outreach missions that can be supported by partner reproductive health organizations</v>
      </c>
      <c r="M249" s="178"/>
      <c r="N249" s="5"/>
      <c r="O249" s="5"/>
      <c r="P249" s="5"/>
      <c r="Q249" s="5"/>
      <c r="R249" s="5"/>
      <c r="S249" s="5"/>
      <c r="T249" s="5"/>
      <c r="U249" s="5"/>
      <c r="V249" s="5"/>
      <c r="W249" s="5"/>
      <c r="X249" s="5"/>
      <c r="Y249" s="5"/>
      <c r="Z249" s="5"/>
      <c r="AA249" s="5"/>
      <c r="AB249" s="5"/>
      <c r="AC249" s="5"/>
      <c r="AD249" s="5"/>
      <c r="AE249" s="5"/>
    </row>
    <row r="250" spans="1:31" ht="15.75" customHeight="1">
      <c r="A250" s="178"/>
      <c r="B250" s="62" t="s">
        <v>257</v>
      </c>
      <c r="C250" s="58"/>
      <c r="D250" s="59">
        <f>'Simpler template_UPDATED'!D252</f>
        <v>0</v>
      </c>
      <c r="E250" s="59">
        <f>'Simpler template_UPDATED'!E252</f>
        <v>0</v>
      </c>
      <c r="F250" s="59">
        <f>'Simpler template_UPDATED'!F252</f>
        <v>0</v>
      </c>
      <c r="G250" s="59" t="str">
        <f>'Simpler template_UPDATED'!G252</f>
        <v>Outreach and programme plans coordinated as best as possible to maximize the number of mobile outreach missions that can be supported by partner reproductive health organizations</v>
      </c>
      <c r="H250" s="59" t="str">
        <f>'Simpler template_UPDATED'!H252</f>
        <v>Outreach and programme plans coordinated as best as possible to maximize the number of mobile outreach missions that can be supported by partner reproductive health organizations</v>
      </c>
      <c r="I250" s="59" t="str">
        <f>'Simpler template_UPDATED'!I252</f>
        <v>Outreach and programme plans coordinated as best as possible to maximize the number of mobile outreach missions that can be supported by partner reproductive health organizations</v>
      </c>
      <c r="J250" s="59" t="str">
        <f>'Simpler template_UPDATED'!J252</f>
        <v>Outreach and programme plans coordinated as best as possible to maximize the number of mobile outreach missions that can be supported by partner reproductive health organizations</v>
      </c>
      <c r="K250" s="59" t="str">
        <f>'Simpler template_UPDATED'!K252</f>
        <v>Outreach and programme plans coordinated as best as possible to maximize the number of mobile outreach missions that can be supported by partner reproductive health organizations</v>
      </c>
      <c r="L250" s="59" t="str">
        <f>'Simpler template_UPDATED'!L252</f>
        <v>Outreach and programme plans coordinated as best as possible to maximize the number of mobile outreach missions that can be supported by partner reproductive health organizations</v>
      </c>
      <c r="M250" s="178"/>
      <c r="N250" s="5"/>
      <c r="O250" s="5"/>
      <c r="P250" s="5"/>
      <c r="Q250" s="5"/>
      <c r="R250" s="5"/>
      <c r="S250" s="5"/>
      <c r="T250" s="5"/>
      <c r="U250" s="5"/>
      <c r="V250" s="5"/>
      <c r="W250" s="5"/>
      <c r="X250" s="5"/>
      <c r="Y250" s="5"/>
      <c r="Z250" s="5"/>
      <c r="AA250" s="5"/>
      <c r="AB250" s="5"/>
      <c r="AC250" s="5"/>
      <c r="AD250" s="5"/>
      <c r="AE250" s="5"/>
    </row>
    <row r="251" spans="1:31" ht="15.75" customHeight="1">
      <c r="A251" s="179"/>
      <c r="B251" s="83" t="s">
        <v>258</v>
      </c>
      <c r="C251" s="72"/>
      <c r="D251" s="59">
        <f>'Simpler template_UPDATED'!D253</f>
        <v>0</v>
      </c>
      <c r="E251" s="59">
        <f>'Simpler template_UPDATED'!E253</f>
        <v>0</v>
      </c>
      <c r="F251" s="59">
        <f>'Simpler template_UPDATED'!F253</f>
        <v>0</v>
      </c>
      <c r="G251" s="59" t="str">
        <f>'Simpler template_UPDATED'!G253</f>
        <v>Outreach and programme plans coordinated as best as possible to maximize the number of mobile outreach missions that can be supported by partner reproductive health organizations</v>
      </c>
      <c r="H251" s="59" t="str">
        <f>'Simpler template_UPDATED'!H253</f>
        <v>Outreach and programme plans coordinated as best as possible to maximize the number of mobile outreach missions that can be supported by partner reproductive health organizations</v>
      </c>
      <c r="I251" s="59" t="str">
        <f>'Simpler template_UPDATED'!I253</f>
        <v>Outreach and programme plans coordinated as best as possible to maximize the number of mobile outreach missions that can be supported by partner reproductive health organizations</v>
      </c>
      <c r="J251" s="59" t="str">
        <f>'Simpler template_UPDATED'!J253</f>
        <v>Outreach and programme plans coordinated as best as possible to maximize the number of mobile outreach missions that can be supported by partner reproductive health organizations</v>
      </c>
      <c r="K251" s="59" t="str">
        <f>'Simpler template_UPDATED'!K253</f>
        <v>Outreach and programme plans coordinated as best as possible to maximize the number of mobile outreach missions that can be supported by partner reproductive health organizations</v>
      </c>
      <c r="L251" s="59" t="str">
        <f>'Simpler template_UPDATED'!L253</f>
        <v>Outreach and programme plans coordinated as best as possible to maximize the number of mobile outreach missions that can be supported by partner reproductive health organizations</v>
      </c>
      <c r="M251" s="179"/>
      <c r="N251" s="5"/>
      <c r="O251" s="5"/>
      <c r="P251" s="5"/>
      <c r="Q251" s="5"/>
      <c r="R251" s="5"/>
      <c r="S251" s="5"/>
      <c r="T251" s="5"/>
      <c r="U251" s="5"/>
      <c r="V251" s="5"/>
      <c r="W251" s="5"/>
      <c r="X251" s="5"/>
      <c r="Y251" s="5"/>
      <c r="Z251" s="5"/>
      <c r="AA251" s="5"/>
      <c r="AB251" s="5"/>
      <c r="AC251" s="5"/>
      <c r="AD251" s="5"/>
      <c r="AE251" s="5"/>
    </row>
    <row r="252" spans="1:31" ht="15.75" customHeight="1">
      <c r="A252" s="2"/>
      <c r="B252" s="4"/>
      <c r="C252" s="4"/>
      <c r="D252" s="4"/>
      <c r="E252" s="4"/>
      <c r="F252" s="4"/>
      <c r="G252" s="4"/>
      <c r="H252" s="4"/>
      <c r="I252" s="4"/>
      <c r="J252" s="4"/>
      <c r="K252" s="4"/>
      <c r="L252" s="4"/>
      <c r="M252" s="4"/>
      <c r="N252" s="5"/>
      <c r="O252" s="5"/>
      <c r="P252" s="5"/>
      <c r="Q252" s="5"/>
      <c r="R252" s="5"/>
      <c r="S252" s="5"/>
      <c r="T252" s="5"/>
      <c r="U252" s="5"/>
      <c r="V252" s="5"/>
      <c r="W252" s="5"/>
      <c r="X252" s="5"/>
      <c r="Y252" s="5"/>
      <c r="Z252" s="5"/>
      <c r="AA252" s="5"/>
      <c r="AB252" s="5"/>
      <c r="AC252" s="5"/>
      <c r="AD252" s="5"/>
      <c r="AE252" s="5"/>
    </row>
    <row r="253" spans="1:31" ht="15.75" customHeight="1">
      <c r="A253" s="2"/>
      <c r="B253" s="4"/>
      <c r="C253" s="4"/>
      <c r="D253" s="4"/>
      <c r="E253" s="4"/>
      <c r="F253" s="4"/>
      <c r="G253" s="4"/>
      <c r="H253" s="4"/>
      <c r="I253" s="4"/>
      <c r="J253" s="4"/>
      <c r="K253" s="4"/>
      <c r="L253" s="4"/>
      <c r="M253" s="4"/>
      <c r="N253" s="5"/>
      <c r="O253" s="5"/>
      <c r="P253" s="5"/>
      <c r="Q253" s="5"/>
      <c r="R253" s="5"/>
      <c r="S253" s="5"/>
      <c r="T253" s="5"/>
      <c r="U253" s="5"/>
      <c r="V253" s="5"/>
      <c r="W253" s="5"/>
      <c r="X253" s="5"/>
      <c r="Y253" s="5"/>
      <c r="Z253" s="5"/>
      <c r="AA253" s="5"/>
      <c r="AB253" s="5"/>
      <c r="AC253" s="5"/>
      <c r="AD253" s="5"/>
      <c r="AE253" s="5"/>
    </row>
    <row r="254" spans="1:31" ht="15.75" customHeight="1">
      <c r="A254" s="2"/>
      <c r="B254" s="4"/>
      <c r="C254" s="4"/>
      <c r="D254" s="4"/>
      <c r="E254" s="4"/>
      <c r="F254" s="4"/>
      <c r="G254" s="4"/>
      <c r="H254" s="4"/>
      <c r="I254" s="4"/>
      <c r="J254" s="4"/>
      <c r="K254" s="4"/>
      <c r="L254" s="4"/>
      <c r="M254" s="4"/>
      <c r="N254" s="5"/>
      <c r="O254" s="5"/>
      <c r="P254" s="5"/>
      <c r="Q254" s="5"/>
      <c r="R254" s="5"/>
      <c r="S254" s="5"/>
      <c r="T254" s="5"/>
      <c r="U254" s="5"/>
      <c r="V254" s="5"/>
      <c r="W254" s="5"/>
      <c r="X254" s="5"/>
      <c r="Y254" s="5"/>
      <c r="Z254" s="5"/>
      <c r="AA254" s="5"/>
      <c r="AB254" s="5"/>
      <c r="AC254" s="5"/>
      <c r="AD254" s="5"/>
      <c r="AE254" s="5"/>
    </row>
    <row r="255" spans="1:31" ht="15.75" customHeight="1">
      <c r="A255" s="10" t="s">
        <v>228</v>
      </c>
      <c r="B255" s="174" t="s">
        <v>229</v>
      </c>
      <c r="C255" s="175"/>
      <c r="D255" s="12" t="s">
        <v>5</v>
      </c>
      <c r="E255" s="12">
        <v>2017</v>
      </c>
      <c r="F255" s="12" t="s">
        <v>276</v>
      </c>
      <c r="G255" s="12">
        <v>2019</v>
      </c>
      <c r="H255" s="12" t="s">
        <v>277</v>
      </c>
      <c r="I255" s="12">
        <v>2021</v>
      </c>
      <c r="J255" s="12">
        <v>2022</v>
      </c>
      <c r="K255" s="12">
        <v>2023</v>
      </c>
      <c r="L255" s="80" t="s">
        <v>114</v>
      </c>
      <c r="M255" s="56" t="s">
        <v>96</v>
      </c>
      <c r="N255" s="5"/>
      <c r="O255" s="5"/>
      <c r="P255" s="5"/>
      <c r="Q255" s="5"/>
      <c r="R255" s="5"/>
      <c r="S255" s="5"/>
      <c r="T255" s="5"/>
      <c r="U255" s="5"/>
      <c r="V255" s="5"/>
      <c r="W255" s="5"/>
      <c r="X255" s="5"/>
      <c r="Y255" s="5"/>
      <c r="Z255" s="5"/>
      <c r="AA255" s="5"/>
      <c r="AB255" s="5"/>
      <c r="AC255" s="5"/>
      <c r="AD255" s="5"/>
      <c r="AE255" s="5"/>
    </row>
    <row r="256" spans="1:31" ht="15.75" customHeight="1">
      <c r="A256" s="177" t="s">
        <v>230</v>
      </c>
      <c r="B256" s="171" t="s">
        <v>231</v>
      </c>
      <c r="C256" s="19" t="s">
        <v>18</v>
      </c>
      <c r="D256" s="23">
        <f>'Simpler template_UPDATED'!D258</f>
        <v>2</v>
      </c>
      <c r="E256" s="23">
        <f>'Simpler template_UPDATED'!E258</f>
        <v>2</v>
      </c>
      <c r="F256" s="23">
        <f>'Simpler template_UPDATED'!F258</f>
        <v>3</v>
      </c>
      <c r="G256" s="23">
        <f>'Simpler template_UPDATED'!G258</f>
        <v>3</v>
      </c>
      <c r="H256" s="23">
        <f>'Simpler template_UPDATED'!H258</f>
        <v>5</v>
      </c>
      <c r="I256" s="23">
        <f>'Simpler template_UPDATED'!I258</f>
        <v>5</v>
      </c>
      <c r="J256" s="23">
        <f>'Simpler template_UPDATED'!J258</f>
        <v>5</v>
      </c>
      <c r="K256" s="23">
        <f>'Simpler template_UPDATED'!K258</f>
        <v>6</v>
      </c>
      <c r="L256" s="23">
        <f>'Simpler template_UPDATED'!L258</f>
        <v>6</v>
      </c>
      <c r="M256" s="186" t="str">
        <f>'Simpler template_UPDATED'!M258</f>
        <v xml:space="preserve">By having clear community led organisational and financial strutures both mangrove and fisheries management plans are supported, and more likely to be sustained in the long term beyond the scope of this funding. </v>
      </c>
      <c r="N256" s="5"/>
      <c r="O256" s="5"/>
      <c r="P256" s="5"/>
      <c r="Q256" s="5"/>
      <c r="R256" s="5"/>
      <c r="S256" s="5"/>
      <c r="T256" s="5"/>
      <c r="U256" s="5"/>
      <c r="V256" s="5"/>
      <c r="W256" s="5"/>
      <c r="X256" s="5"/>
      <c r="Y256" s="5"/>
      <c r="Z256" s="5"/>
      <c r="AA256" s="5"/>
      <c r="AB256" s="5"/>
      <c r="AC256" s="5"/>
      <c r="AD256" s="5"/>
      <c r="AE256" s="5"/>
    </row>
    <row r="257" spans="1:31" ht="15.75" customHeight="1">
      <c r="A257" s="178"/>
      <c r="B257" s="172"/>
      <c r="C257" s="19" t="s">
        <v>28</v>
      </c>
      <c r="D257" s="34">
        <f>'Simpler template_UPDATED'!D259</f>
        <v>0</v>
      </c>
      <c r="E257" s="23" t="str">
        <f>'Simpler template_UPDATED'!E259</f>
        <v>2
Site 1 Madagascar - 1 Federation officialised to
coordinate the mangrove and fisheries
management activities of the 11 associations.
Site 2 Madagascar - 1 management association in
place to manage mangrove and marine
conservation in the project area.</v>
      </c>
      <c r="F257" s="23" t="str">
        <f>'Simpler template_UPDATED'!F259</f>
        <v>2
Site 1 Madagascar - 1 Federation officialised to
coordinate the mangrove and fisheries
management activities of the 11 associations.
Site 2 Madagascar - 1 management association in
place to manage mangrove and marine
conservation in the project area.</v>
      </c>
      <c r="G257" s="23">
        <f>'Simpler template_UPDATED'!G259</f>
        <v>0</v>
      </c>
      <c r="H257" s="23">
        <f>'Simpler template_UPDATED'!H259</f>
        <v>0</v>
      </c>
      <c r="I257" s="23">
        <f>'Simpler template_UPDATED'!I259</f>
        <v>0</v>
      </c>
      <c r="J257" s="23">
        <f>'Simpler template_UPDATED'!J259</f>
        <v>0</v>
      </c>
      <c r="K257" s="23">
        <f>'Simpler template_UPDATED'!K259</f>
        <v>0</v>
      </c>
      <c r="L257" s="23">
        <f>'Simpler template_UPDATED'!L259</f>
        <v>0</v>
      </c>
      <c r="M257" s="178"/>
      <c r="N257" s="5"/>
      <c r="O257" s="5"/>
      <c r="P257" s="5"/>
      <c r="Q257" s="5"/>
      <c r="R257" s="5"/>
      <c r="S257" s="5"/>
      <c r="T257" s="5"/>
      <c r="U257" s="5"/>
      <c r="V257" s="5"/>
      <c r="W257" s="5"/>
      <c r="X257" s="5"/>
      <c r="Y257" s="5"/>
      <c r="Z257" s="5"/>
      <c r="AA257" s="5"/>
      <c r="AB257" s="5"/>
      <c r="AC257" s="5"/>
      <c r="AD257" s="5"/>
      <c r="AE257" s="5"/>
    </row>
    <row r="258" spans="1:31" ht="15.75" customHeight="1">
      <c r="A258" s="178"/>
      <c r="B258" s="172"/>
      <c r="C258" s="182" t="s">
        <v>32</v>
      </c>
      <c r="D258" s="183"/>
      <c r="E258" s="183"/>
      <c r="F258" s="183"/>
      <c r="G258" s="183"/>
      <c r="H258" s="183"/>
      <c r="I258" s="183"/>
      <c r="J258" s="183"/>
      <c r="K258" s="183"/>
      <c r="L258" s="188"/>
      <c r="M258" s="178"/>
      <c r="N258" s="5"/>
      <c r="O258" s="5"/>
      <c r="P258" s="5"/>
      <c r="Q258" s="5"/>
      <c r="R258" s="5"/>
      <c r="S258" s="5"/>
      <c r="T258" s="5"/>
      <c r="U258" s="5"/>
      <c r="V258" s="5"/>
      <c r="W258" s="5"/>
      <c r="X258" s="5"/>
      <c r="Y258" s="5"/>
      <c r="Z258" s="5"/>
      <c r="AA258" s="5"/>
      <c r="AB258" s="5"/>
      <c r="AC258" s="5"/>
      <c r="AD258" s="5"/>
      <c r="AE258" s="5"/>
    </row>
    <row r="259" spans="1:31" ht="15.75" customHeight="1">
      <c r="A259" s="178"/>
      <c r="B259" s="173"/>
      <c r="C259" s="185"/>
      <c r="D259" s="183"/>
      <c r="E259" s="183"/>
      <c r="F259" s="183"/>
      <c r="G259" s="183"/>
      <c r="H259" s="183"/>
      <c r="I259" s="183"/>
      <c r="J259" s="183"/>
      <c r="K259" s="183"/>
      <c r="L259" s="188"/>
      <c r="M259" s="178"/>
      <c r="N259" s="5"/>
      <c r="O259" s="5"/>
      <c r="P259" s="5"/>
      <c r="Q259" s="5"/>
      <c r="R259" s="5"/>
      <c r="S259" s="5"/>
      <c r="T259" s="5"/>
      <c r="U259" s="5"/>
      <c r="V259" s="5"/>
      <c r="W259" s="5"/>
      <c r="X259" s="5"/>
      <c r="Y259" s="5"/>
      <c r="Z259" s="5"/>
      <c r="AA259" s="5"/>
      <c r="AB259" s="5"/>
      <c r="AC259" s="5"/>
      <c r="AD259" s="5"/>
      <c r="AE259" s="5"/>
    </row>
    <row r="260" spans="1:31" ht="15.75" customHeight="1">
      <c r="A260" s="178"/>
      <c r="B260" s="81" t="s">
        <v>49</v>
      </c>
      <c r="C260" s="58"/>
      <c r="D260" s="59">
        <f>'Simpler template_UPDATED'!D262</f>
        <v>1</v>
      </c>
      <c r="E260" s="59">
        <f>'Simpler template_UPDATED'!E262</f>
        <v>1</v>
      </c>
      <c r="F260" s="59">
        <f>'Simpler template_UPDATED'!F262</f>
        <v>1</v>
      </c>
      <c r="G260" s="59">
        <f>'Simpler template_UPDATED'!G262</f>
        <v>1</v>
      </c>
      <c r="H260" s="59">
        <f>'Simpler template_UPDATED'!H262</f>
        <v>1</v>
      </c>
      <c r="I260" s="59">
        <f>'Simpler template_UPDATED'!I262</f>
        <v>1</v>
      </c>
      <c r="J260" s="59">
        <f>'Simpler template_UPDATED'!J262</f>
        <v>1</v>
      </c>
      <c r="K260" s="59">
        <f>'Simpler template_UPDATED'!K262</f>
        <v>1</v>
      </c>
      <c r="L260" s="59">
        <f>'Simpler template_UPDATED'!L262</f>
        <v>1</v>
      </c>
      <c r="M260" s="178"/>
      <c r="N260" s="5"/>
      <c r="O260" s="5"/>
      <c r="P260" s="5"/>
      <c r="Q260" s="5"/>
      <c r="R260" s="5"/>
      <c r="S260" s="5"/>
      <c r="T260" s="5"/>
      <c r="U260" s="5"/>
      <c r="V260" s="5"/>
      <c r="W260" s="5"/>
      <c r="X260" s="5"/>
      <c r="Y260" s="5"/>
      <c r="Z260" s="5"/>
      <c r="AA260" s="5"/>
      <c r="AB260" s="5"/>
      <c r="AC260" s="5"/>
      <c r="AD260" s="4"/>
      <c r="AE260" s="5"/>
    </row>
    <row r="261" spans="1:31" ht="15.75" customHeight="1">
      <c r="A261" s="178"/>
      <c r="B261" s="81" t="s">
        <v>50</v>
      </c>
      <c r="C261" s="58"/>
      <c r="D261" s="59">
        <f>'Simpler template_UPDATED'!D263</f>
        <v>1</v>
      </c>
      <c r="E261" s="59">
        <f>'Simpler template_UPDATED'!E263</f>
        <v>1</v>
      </c>
      <c r="F261" s="59">
        <f>'Simpler template_UPDATED'!F263</f>
        <v>1</v>
      </c>
      <c r="G261" s="59">
        <f>'Simpler template_UPDATED'!G263</f>
        <v>1</v>
      </c>
      <c r="H261" s="59">
        <f>'Simpler template_UPDATED'!H263</f>
        <v>1</v>
      </c>
      <c r="I261" s="59">
        <f>'Simpler template_UPDATED'!I263</f>
        <v>1</v>
      </c>
      <c r="J261" s="59">
        <f>'Simpler template_UPDATED'!J263</f>
        <v>1</v>
      </c>
      <c r="K261" s="59">
        <f>'Simpler template_UPDATED'!K263</f>
        <v>1</v>
      </c>
      <c r="L261" s="59">
        <f>'Simpler template_UPDATED'!L263</f>
        <v>1</v>
      </c>
      <c r="M261" s="178"/>
      <c r="N261" s="5"/>
      <c r="O261" s="5"/>
      <c r="P261" s="5"/>
      <c r="Q261" s="5"/>
      <c r="R261" s="5"/>
      <c r="S261" s="5"/>
      <c r="T261" s="5"/>
      <c r="U261" s="5"/>
      <c r="V261" s="5"/>
      <c r="W261" s="5"/>
      <c r="X261" s="5"/>
      <c r="Y261" s="5"/>
      <c r="Z261" s="5"/>
      <c r="AA261" s="5"/>
      <c r="AB261" s="5"/>
      <c r="AC261" s="5"/>
      <c r="AD261" s="4"/>
      <c r="AE261" s="5"/>
    </row>
    <row r="262" spans="1:31" ht="15.75" customHeight="1">
      <c r="A262" s="178"/>
      <c r="B262" s="81" t="s">
        <v>51</v>
      </c>
      <c r="C262" s="58"/>
      <c r="D262" s="59">
        <f>'Simpler template_UPDATED'!D264</f>
        <v>0</v>
      </c>
      <c r="E262" s="59">
        <f>'Simpler template_UPDATED'!E264</f>
        <v>0</v>
      </c>
      <c r="F262" s="59">
        <f>'Simpler template_UPDATED'!F264</f>
        <v>0</v>
      </c>
      <c r="G262" s="59">
        <f>'Simpler template_UPDATED'!G264</f>
        <v>1</v>
      </c>
      <c r="H262" s="59">
        <f>'Simpler template_UPDATED'!H264</f>
        <v>1</v>
      </c>
      <c r="I262" s="59">
        <f>'Simpler template_UPDATED'!I264</f>
        <v>1</v>
      </c>
      <c r="J262" s="59">
        <f>'Simpler template_UPDATED'!J264</f>
        <v>1</v>
      </c>
      <c r="K262" s="59">
        <f>'Simpler template_UPDATED'!K264</f>
        <v>1</v>
      </c>
      <c r="L262" s="59">
        <f>'Simpler template_UPDATED'!L264</f>
        <v>1</v>
      </c>
      <c r="M262" s="178"/>
      <c r="N262" s="5"/>
      <c r="O262" s="5"/>
      <c r="P262" s="5"/>
      <c r="Q262" s="5"/>
      <c r="R262" s="5"/>
      <c r="S262" s="5"/>
      <c r="T262" s="5"/>
      <c r="U262" s="5"/>
      <c r="V262" s="5"/>
      <c r="W262" s="5"/>
      <c r="X262" s="5"/>
      <c r="Y262" s="5"/>
      <c r="Z262" s="5"/>
      <c r="AA262" s="5"/>
      <c r="AB262" s="5"/>
      <c r="AC262" s="5"/>
      <c r="AD262" s="4"/>
      <c r="AE262" s="5"/>
    </row>
    <row r="263" spans="1:31" ht="15.75" customHeight="1">
      <c r="A263" s="178"/>
      <c r="B263" s="81" t="s">
        <v>256</v>
      </c>
      <c r="C263" s="58"/>
      <c r="D263" s="59">
        <f>'Simpler template_UPDATED'!D265</f>
        <v>0</v>
      </c>
      <c r="E263" s="59">
        <f>'Simpler template_UPDATED'!E265</f>
        <v>0</v>
      </c>
      <c r="F263" s="59">
        <f>'Simpler template_UPDATED'!F265</f>
        <v>0</v>
      </c>
      <c r="G263" s="59">
        <f>'Simpler template_UPDATED'!G265</f>
        <v>0</v>
      </c>
      <c r="H263" s="59">
        <f>'Simpler template_UPDATED'!H265</f>
        <v>1</v>
      </c>
      <c r="I263" s="59">
        <f>'Simpler template_UPDATED'!I265</f>
        <v>1</v>
      </c>
      <c r="J263" s="59">
        <f>'Simpler template_UPDATED'!J265</f>
        <v>1</v>
      </c>
      <c r="K263" s="59">
        <f>'Simpler template_UPDATED'!K265</f>
        <v>1</v>
      </c>
      <c r="L263" s="59">
        <f>'Simpler template_UPDATED'!L265</f>
        <v>1</v>
      </c>
      <c r="M263" s="178"/>
      <c r="N263" s="5"/>
      <c r="O263" s="5"/>
      <c r="P263" s="5"/>
      <c r="Q263" s="5"/>
      <c r="R263" s="5"/>
      <c r="S263" s="5"/>
      <c r="T263" s="5"/>
      <c r="U263" s="5"/>
      <c r="V263" s="5"/>
      <c r="W263" s="5"/>
      <c r="X263" s="5"/>
      <c r="Y263" s="5"/>
      <c r="Z263" s="5"/>
      <c r="AA263" s="5"/>
      <c r="AB263" s="5"/>
      <c r="AC263" s="5"/>
      <c r="AD263" s="4"/>
      <c r="AE263" s="5"/>
    </row>
    <row r="264" spans="1:31" ht="15.75" customHeight="1">
      <c r="A264" s="178"/>
      <c r="B264" s="81" t="s">
        <v>257</v>
      </c>
      <c r="C264" s="58"/>
      <c r="D264" s="59">
        <f>'Simpler template_UPDATED'!D266</f>
        <v>0</v>
      </c>
      <c r="E264" s="59">
        <f>'Simpler template_UPDATED'!E266</f>
        <v>0</v>
      </c>
      <c r="F264" s="59">
        <f>'Simpler template_UPDATED'!F266</f>
        <v>0</v>
      </c>
      <c r="G264" s="59">
        <f>'Simpler template_UPDATED'!G266</f>
        <v>0</v>
      </c>
      <c r="H264" s="59">
        <f>'Simpler template_UPDATED'!H266</f>
        <v>1</v>
      </c>
      <c r="I264" s="59">
        <f>'Simpler template_UPDATED'!I266</f>
        <v>1</v>
      </c>
      <c r="J264" s="59">
        <f>'Simpler template_UPDATED'!J266</f>
        <v>1</v>
      </c>
      <c r="K264" s="59">
        <f>'Simpler template_UPDATED'!K266</f>
        <v>1</v>
      </c>
      <c r="L264" s="59">
        <f>'Simpler template_UPDATED'!L266</f>
        <v>1</v>
      </c>
      <c r="M264" s="178"/>
      <c r="N264" s="5"/>
      <c r="O264" s="5"/>
      <c r="P264" s="5"/>
      <c r="Q264" s="5"/>
      <c r="R264" s="5"/>
      <c r="S264" s="5"/>
      <c r="T264" s="5"/>
      <c r="U264" s="5"/>
      <c r="V264" s="5"/>
      <c r="W264" s="5"/>
      <c r="X264" s="5"/>
      <c r="Y264" s="5"/>
      <c r="Z264" s="5"/>
      <c r="AA264" s="5"/>
      <c r="AB264" s="5"/>
      <c r="AC264" s="5"/>
      <c r="AD264" s="4"/>
      <c r="AE264" s="5"/>
    </row>
    <row r="265" spans="1:31" ht="15.75" customHeight="1">
      <c r="A265" s="178"/>
      <c r="B265" s="96" t="s">
        <v>258</v>
      </c>
      <c r="C265" s="72"/>
      <c r="D265" s="59">
        <f>'Simpler template_UPDATED'!D267</f>
        <v>0</v>
      </c>
      <c r="E265" s="59">
        <f>'Simpler template_UPDATED'!E267</f>
        <v>0</v>
      </c>
      <c r="F265" s="59">
        <f>'Simpler template_UPDATED'!F267</f>
        <v>0</v>
      </c>
      <c r="G265" s="59">
        <f>'Simpler template_UPDATED'!G267</f>
        <v>0</v>
      </c>
      <c r="H265" s="59">
        <f>'Simpler template_UPDATED'!H267</f>
        <v>0</v>
      </c>
      <c r="I265" s="59">
        <f>'Simpler template_UPDATED'!I267</f>
        <v>0</v>
      </c>
      <c r="J265" s="59">
        <f>'Simpler template_UPDATED'!J267</f>
        <v>0</v>
      </c>
      <c r="K265" s="59">
        <f>'Simpler template_UPDATED'!K267</f>
        <v>1</v>
      </c>
      <c r="L265" s="59">
        <f>'Simpler template_UPDATED'!L267</f>
        <v>1</v>
      </c>
      <c r="M265" s="178"/>
      <c r="N265" s="5"/>
      <c r="O265" s="5"/>
      <c r="P265" s="5"/>
      <c r="Q265" s="5"/>
      <c r="R265" s="5"/>
      <c r="S265" s="5"/>
      <c r="T265" s="5"/>
      <c r="U265" s="5"/>
      <c r="V265" s="5"/>
      <c r="W265" s="5"/>
      <c r="X265" s="5"/>
      <c r="Y265" s="5"/>
      <c r="Z265" s="5"/>
      <c r="AA265" s="5"/>
      <c r="AB265" s="5"/>
      <c r="AC265" s="5"/>
      <c r="AD265" s="4"/>
      <c r="AE265" s="5"/>
    </row>
    <row r="266" spans="1:31" ht="15.75" customHeight="1">
      <c r="A266" s="178"/>
      <c r="B266" s="174" t="s">
        <v>235</v>
      </c>
      <c r="C266" s="175"/>
      <c r="D266" s="12" t="s">
        <v>5</v>
      </c>
      <c r="E266" s="12">
        <v>2017</v>
      </c>
      <c r="F266" s="12" t="s">
        <v>276</v>
      </c>
      <c r="G266" s="12">
        <v>2019</v>
      </c>
      <c r="H266" s="12" t="s">
        <v>277</v>
      </c>
      <c r="I266" s="12">
        <v>2021</v>
      </c>
      <c r="J266" s="12">
        <v>2022</v>
      </c>
      <c r="K266" s="12">
        <v>2023</v>
      </c>
      <c r="L266" s="80" t="s">
        <v>114</v>
      </c>
      <c r="M266" s="178"/>
      <c r="N266" s="5"/>
      <c r="O266" s="5"/>
      <c r="P266" s="5"/>
      <c r="Q266" s="5"/>
      <c r="R266" s="5"/>
      <c r="S266" s="5"/>
      <c r="T266" s="5"/>
      <c r="U266" s="5"/>
      <c r="V266" s="5"/>
      <c r="W266" s="5"/>
      <c r="X266" s="5"/>
      <c r="Y266" s="5"/>
      <c r="Z266" s="5"/>
      <c r="AA266" s="5"/>
      <c r="AB266" s="5"/>
      <c r="AC266" s="5"/>
      <c r="AD266" s="5"/>
      <c r="AE266" s="5"/>
    </row>
    <row r="267" spans="1:31" ht="15.75" customHeight="1">
      <c r="A267" s="178"/>
      <c r="B267" s="171" t="s">
        <v>236</v>
      </c>
      <c r="C267" s="19" t="s">
        <v>18</v>
      </c>
      <c r="D267" s="23">
        <f>'Simpler template_UPDATED'!D269</f>
        <v>0</v>
      </c>
      <c r="E267" s="23">
        <f>'Simpler template_UPDATED'!E269</f>
        <v>1</v>
      </c>
      <c r="F267" s="23">
        <f>'Simpler template_UPDATED'!F269</f>
        <v>2</v>
      </c>
      <c r="G267" s="23">
        <f>'Simpler template_UPDATED'!G269</f>
        <v>2</v>
      </c>
      <c r="H267" s="23">
        <f>'Simpler template_UPDATED'!H269</f>
        <v>5</v>
      </c>
      <c r="I267" s="23">
        <f>'Simpler template_UPDATED'!I269</f>
        <v>5</v>
      </c>
      <c r="J267" s="23">
        <f>'Simpler template_UPDATED'!J269</f>
        <v>5</v>
      </c>
      <c r="K267" s="23">
        <f>'Simpler template_UPDATED'!K269</f>
        <v>6</v>
      </c>
      <c r="L267" s="23">
        <f>'Simpler template_UPDATED'!L269</f>
        <v>6</v>
      </c>
      <c r="M267" s="178"/>
      <c r="N267" s="5"/>
      <c r="O267" s="5"/>
      <c r="P267" s="5"/>
      <c r="Q267" s="5"/>
      <c r="R267" s="5"/>
      <c r="S267" s="5"/>
      <c r="T267" s="5"/>
      <c r="U267" s="5"/>
      <c r="V267" s="5"/>
      <c r="W267" s="5"/>
      <c r="X267" s="5"/>
      <c r="Y267" s="5"/>
      <c r="Z267" s="5"/>
      <c r="AA267" s="5"/>
      <c r="AB267" s="5"/>
      <c r="AC267" s="5"/>
      <c r="AD267" s="5"/>
      <c r="AE267" s="5"/>
    </row>
    <row r="268" spans="1:31" ht="15.75" customHeight="1">
      <c r="A268" s="178"/>
      <c r="B268" s="172"/>
      <c r="C268" s="19" t="s">
        <v>28</v>
      </c>
      <c r="D268" s="34">
        <f>'Simpler template_UPDATED'!D270</f>
        <v>0</v>
      </c>
      <c r="E268" s="23" t="str">
        <f>'Simpler template_UPDATED'!E270</f>
        <v>Site 2 Madagascar - Protocol and key indicators to
be monitored have been defined. Recruitment
ongoing and training starting by end of Q4 2017.</v>
      </c>
      <c r="F268" s="23" t="str">
        <f>'Simpler template_UPDATED'!F270</f>
        <v>2 
CSE being trialled in TH, forest guards officalised in AAB</v>
      </c>
      <c r="G268" s="23">
        <f>'Simpler template_UPDATED'!G270</f>
        <v>0</v>
      </c>
      <c r="H268" s="23">
        <f>'Simpler template_UPDATED'!H270</f>
        <v>0</v>
      </c>
      <c r="I268" s="23">
        <f>'Simpler template_UPDATED'!I270</f>
        <v>0</v>
      </c>
      <c r="J268" s="23">
        <f>'Simpler template_UPDATED'!J270</f>
        <v>0</v>
      </c>
      <c r="K268" s="23">
        <f>'Simpler template_UPDATED'!K270</f>
        <v>0</v>
      </c>
      <c r="L268" s="23">
        <f>'Simpler template_UPDATED'!L270</f>
        <v>0</v>
      </c>
      <c r="M268" s="178"/>
      <c r="N268" s="5"/>
      <c r="O268" s="5"/>
      <c r="P268" s="5"/>
      <c r="Q268" s="5"/>
      <c r="R268" s="5"/>
      <c r="S268" s="5"/>
      <c r="T268" s="5"/>
      <c r="U268" s="5"/>
      <c r="V268" s="5"/>
      <c r="W268" s="5"/>
      <c r="X268" s="5"/>
      <c r="Y268" s="5"/>
      <c r="Z268" s="5"/>
      <c r="AA268" s="5"/>
      <c r="AB268" s="5"/>
      <c r="AC268" s="5"/>
      <c r="AD268" s="5"/>
      <c r="AE268" s="5"/>
    </row>
    <row r="269" spans="1:31" ht="15.75" customHeight="1">
      <c r="A269" s="178"/>
      <c r="B269" s="172"/>
      <c r="C269" s="182" t="s">
        <v>32</v>
      </c>
      <c r="D269" s="183"/>
      <c r="E269" s="183"/>
      <c r="F269" s="183"/>
      <c r="G269" s="183"/>
      <c r="H269" s="183"/>
      <c r="I269" s="183"/>
      <c r="J269" s="183"/>
      <c r="K269" s="183"/>
      <c r="L269" s="188"/>
      <c r="M269" s="178"/>
      <c r="N269" s="5"/>
      <c r="O269" s="5"/>
      <c r="P269" s="5"/>
      <c r="Q269" s="5"/>
      <c r="R269" s="5"/>
      <c r="S269" s="5"/>
      <c r="T269" s="5"/>
      <c r="U269" s="5"/>
      <c r="V269" s="5"/>
      <c r="W269" s="5"/>
      <c r="X269" s="5"/>
      <c r="Y269" s="5"/>
      <c r="Z269" s="5"/>
      <c r="AA269" s="5"/>
      <c r="AB269" s="5"/>
      <c r="AC269" s="5"/>
      <c r="AD269" s="5"/>
      <c r="AE269" s="5"/>
    </row>
    <row r="270" spans="1:31" ht="15.75" customHeight="1">
      <c r="A270" s="178"/>
      <c r="B270" s="173"/>
      <c r="C270" s="185"/>
      <c r="D270" s="183"/>
      <c r="E270" s="183"/>
      <c r="F270" s="183"/>
      <c r="G270" s="183"/>
      <c r="H270" s="183"/>
      <c r="I270" s="183"/>
      <c r="J270" s="183"/>
      <c r="K270" s="183"/>
      <c r="L270" s="188"/>
      <c r="M270" s="178"/>
      <c r="N270" s="5"/>
      <c r="O270" s="5"/>
      <c r="P270" s="5"/>
      <c r="Q270" s="5"/>
      <c r="R270" s="5"/>
      <c r="S270" s="5"/>
      <c r="T270" s="5"/>
      <c r="U270" s="5"/>
      <c r="V270" s="5"/>
      <c r="W270" s="5"/>
      <c r="X270" s="5"/>
      <c r="Y270" s="5"/>
      <c r="Z270" s="5"/>
      <c r="AA270" s="5"/>
      <c r="AB270" s="5"/>
      <c r="AC270" s="5"/>
      <c r="AD270" s="5"/>
      <c r="AE270" s="5"/>
    </row>
    <row r="271" spans="1:31" ht="15.75" customHeight="1">
      <c r="A271" s="178"/>
      <c r="B271" s="81" t="s">
        <v>49</v>
      </c>
      <c r="C271" s="58"/>
      <c r="D271" s="58">
        <f>'Simpler template_UPDATED'!D273</f>
        <v>0</v>
      </c>
      <c r="E271" s="58">
        <f>'Simpler template_UPDATED'!E273</f>
        <v>0</v>
      </c>
      <c r="F271" s="58">
        <f>'Simpler template_UPDATED'!F273</f>
        <v>1</v>
      </c>
      <c r="G271" s="58">
        <f>'Simpler template_UPDATED'!G273</f>
        <v>1</v>
      </c>
      <c r="H271" s="58">
        <f>'Simpler template_UPDATED'!H273</f>
        <v>1</v>
      </c>
      <c r="I271" s="58">
        <f>'Simpler template_UPDATED'!I273</f>
        <v>1</v>
      </c>
      <c r="J271" s="58">
        <f>'Simpler template_UPDATED'!J273</f>
        <v>1</v>
      </c>
      <c r="K271" s="58">
        <f>'Simpler template_UPDATED'!K273</f>
        <v>1</v>
      </c>
      <c r="L271" s="58">
        <f>'Simpler template_UPDATED'!L273</f>
        <v>1</v>
      </c>
      <c r="M271" s="178"/>
      <c r="N271" s="5"/>
      <c r="O271" s="5"/>
      <c r="P271" s="5"/>
      <c r="Q271" s="5"/>
      <c r="R271" s="5"/>
      <c r="S271" s="5"/>
      <c r="T271" s="5"/>
      <c r="U271" s="5"/>
      <c r="V271" s="5"/>
      <c r="W271" s="5"/>
      <c r="X271" s="5"/>
      <c r="Y271" s="5"/>
      <c r="Z271" s="5"/>
      <c r="AA271" s="5"/>
      <c r="AB271" s="5"/>
      <c r="AC271" s="5"/>
      <c r="AD271" s="4"/>
      <c r="AE271" s="5"/>
    </row>
    <row r="272" spans="1:31" ht="15.75" customHeight="1">
      <c r="A272" s="178"/>
      <c r="B272" s="81" t="s">
        <v>50</v>
      </c>
      <c r="C272" s="58"/>
      <c r="D272" s="58">
        <f>'Simpler template_UPDATED'!D274</f>
        <v>0</v>
      </c>
      <c r="E272" s="58">
        <f>'Simpler template_UPDATED'!E274</f>
        <v>1</v>
      </c>
      <c r="F272" s="58">
        <f>'Simpler template_UPDATED'!F274</f>
        <v>1</v>
      </c>
      <c r="G272" s="58">
        <f>'Simpler template_UPDATED'!G274</f>
        <v>1</v>
      </c>
      <c r="H272" s="58">
        <f>'Simpler template_UPDATED'!H274</f>
        <v>1</v>
      </c>
      <c r="I272" s="58">
        <f>'Simpler template_UPDATED'!I274</f>
        <v>1</v>
      </c>
      <c r="J272" s="58">
        <f>'Simpler template_UPDATED'!J274</f>
        <v>1</v>
      </c>
      <c r="K272" s="58">
        <f>'Simpler template_UPDATED'!K274</f>
        <v>1</v>
      </c>
      <c r="L272" s="58">
        <f>'Simpler template_UPDATED'!L274</f>
        <v>1</v>
      </c>
      <c r="M272" s="178"/>
      <c r="N272" s="5"/>
      <c r="O272" s="5"/>
      <c r="P272" s="5"/>
      <c r="Q272" s="5"/>
      <c r="R272" s="5"/>
      <c r="S272" s="5"/>
      <c r="T272" s="5"/>
      <c r="U272" s="5"/>
      <c r="V272" s="5"/>
      <c r="W272" s="5"/>
      <c r="X272" s="5"/>
      <c r="Y272" s="5"/>
      <c r="Z272" s="5"/>
      <c r="AA272" s="5"/>
      <c r="AB272" s="5"/>
      <c r="AC272" s="5"/>
      <c r="AD272" s="4"/>
      <c r="AE272" s="5"/>
    </row>
    <row r="273" spans="1:31" ht="15.75" customHeight="1">
      <c r="A273" s="178"/>
      <c r="B273" s="81" t="s">
        <v>51</v>
      </c>
      <c r="C273" s="58"/>
      <c r="D273" s="58">
        <f>'Simpler template_UPDATED'!D275</f>
        <v>0</v>
      </c>
      <c r="E273" s="58">
        <f>'Simpler template_UPDATED'!E275</f>
        <v>0</v>
      </c>
      <c r="F273" s="58">
        <f>'Simpler template_UPDATED'!F275</f>
        <v>0</v>
      </c>
      <c r="G273" s="58">
        <f>'Simpler template_UPDATED'!G275</f>
        <v>0</v>
      </c>
      <c r="H273" s="58">
        <f>'Simpler template_UPDATED'!H275</f>
        <v>1</v>
      </c>
      <c r="I273" s="58">
        <f>'Simpler template_UPDATED'!I275</f>
        <v>1</v>
      </c>
      <c r="J273" s="58">
        <f>'Simpler template_UPDATED'!J275</f>
        <v>1</v>
      </c>
      <c r="K273" s="58">
        <f>'Simpler template_UPDATED'!K275</f>
        <v>1</v>
      </c>
      <c r="L273" s="58">
        <f>'Simpler template_UPDATED'!L275</f>
        <v>1</v>
      </c>
      <c r="M273" s="178"/>
      <c r="N273" s="5"/>
      <c r="O273" s="5"/>
      <c r="P273" s="5"/>
      <c r="Q273" s="5"/>
      <c r="R273" s="5"/>
      <c r="S273" s="5"/>
      <c r="T273" s="5"/>
      <c r="U273" s="5"/>
      <c r="V273" s="5"/>
      <c r="W273" s="5"/>
      <c r="X273" s="5"/>
      <c r="Y273" s="5"/>
      <c r="Z273" s="5"/>
      <c r="AA273" s="5"/>
      <c r="AB273" s="5"/>
      <c r="AC273" s="5"/>
      <c r="AD273" s="4"/>
      <c r="AE273" s="5"/>
    </row>
    <row r="274" spans="1:31" ht="15.75" customHeight="1">
      <c r="A274" s="178"/>
      <c r="B274" s="81" t="s">
        <v>256</v>
      </c>
      <c r="C274" s="58"/>
      <c r="D274" s="58">
        <f>'Simpler template_UPDATED'!D276</f>
        <v>0</v>
      </c>
      <c r="E274" s="58">
        <f>'Simpler template_UPDATED'!E276</f>
        <v>0</v>
      </c>
      <c r="F274" s="58">
        <f>'Simpler template_UPDATED'!F276</f>
        <v>0</v>
      </c>
      <c r="G274" s="58">
        <f>'Simpler template_UPDATED'!G276</f>
        <v>0</v>
      </c>
      <c r="H274" s="58">
        <f>'Simpler template_UPDATED'!H276</f>
        <v>1</v>
      </c>
      <c r="I274" s="58">
        <f>'Simpler template_UPDATED'!I276</f>
        <v>1</v>
      </c>
      <c r="J274" s="58">
        <f>'Simpler template_UPDATED'!J276</f>
        <v>1</v>
      </c>
      <c r="K274" s="58">
        <f>'Simpler template_UPDATED'!K276</f>
        <v>1</v>
      </c>
      <c r="L274" s="58">
        <f>'Simpler template_UPDATED'!L276</f>
        <v>1</v>
      </c>
      <c r="M274" s="178"/>
      <c r="N274" s="5"/>
      <c r="O274" s="5"/>
      <c r="P274" s="5"/>
      <c r="Q274" s="5"/>
      <c r="R274" s="5"/>
      <c r="S274" s="5"/>
      <c r="T274" s="5"/>
      <c r="U274" s="5"/>
      <c r="V274" s="5"/>
      <c r="W274" s="5"/>
      <c r="X274" s="5"/>
      <c r="Y274" s="5"/>
      <c r="Z274" s="5"/>
      <c r="AA274" s="5"/>
      <c r="AB274" s="5"/>
      <c r="AC274" s="5"/>
      <c r="AD274" s="4"/>
      <c r="AE274" s="5"/>
    </row>
    <row r="275" spans="1:31" ht="15.75" customHeight="1">
      <c r="A275" s="178"/>
      <c r="B275" s="81" t="s">
        <v>257</v>
      </c>
      <c r="C275" s="58"/>
      <c r="D275" s="58">
        <f>'Simpler template_UPDATED'!D277</f>
        <v>0</v>
      </c>
      <c r="E275" s="58">
        <f>'Simpler template_UPDATED'!E277</f>
        <v>0</v>
      </c>
      <c r="F275" s="58">
        <f>'Simpler template_UPDATED'!F277</f>
        <v>0</v>
      </c>
      <c r="G275" s="58">
        <f>'Simpler template_UPDATED'!G277</f>
        <v>0</v>
      </c>
      <c r="H275" s="58">
        <f>'Simpler template_UPDATED'!H277</f>
        <v>1</v>
      </c>
      <c r="I275" s="58">
        <f>'Simpler template_UPDATED'!I277</f>
        <v>1</v>
      </c>
      <c r="J275" s="58">
        <f>'Simpler template_UPDATED'!J277</f>
        <v>1</v>
      </c>
      <c r="K275" s="58">
        <f>'Simpler template_UPDATED'!K277</f>
        <v>1</v>
      </c>
      <c r="L275" s="58">
        <f>'Simpler template_UPDATED'!L277</f>
        <v>1</v>
      </c>
      <c r="M275" s="178"/>
      <c r="N275" s="5"/>
      <c r="O275" s="5"/>
      <c r="P275" s="5"/>
      <c r="Q275" s="5"/>
      <c r="R275" s="5"/>
      <c r="S275" s="5"/>
      <c r="T275" s="5"/>
      <c r="U275" s="5"/>
      <c r="V275" s="5"/>
      <c r="W275" s="5"/>
      <c r="X275" s="5"/>
      <c r="Y275" s="5"/>
      <c r="Z275" s="5"/>
      <c r="AA275" s="5"/>
      <c r="AB275" s="5"/>
      <c r="AC275" s="5"/>
      <c r="AD275" s="4"/>
      <c r="AE275" s="5"/>
    </row>
    <row r="276" spans="1:31" ht="15.75" customHeight="1">
      <c r="A276" s="178"/>
      <c r="B276" s="96" t="s">
        <v>258</v>
      </c>
      <c r="C276" s="72"/>
      <c r="D276" s="58">
        <f>'Simpler template_UPDATED'!D278</f>
        <v>0</v>
      </c>
      <c r="E276" s="58">
        <f>'Simpler template_UPDATED'!E278</f>
        <v>0</v>
      </c>
      <c r="F276" s="58">
        <f>'Simpler template_UPDATED'!F278</f>
        <v>0</v>
      </c>
      <c r="G276" s="58">
        <f>'Simpler template_UPDATED'!G278</f>
        <v>0</v>
      </c>
      <c r="H276" s="58">
        <f>'Simpler template_UPDATED'!H278</f>
        <v>0</v>
      </c>
      <c r="I276" s="58">
        <f>'Simpler template_UPDATED'!I278</f>
        <v>0</v>
      </c>
      <c r="J276" s="58">
        <f>'Simpler template_UPDATED'!J278</f>
        <v>0</v>
      </c>
      <c r="K276" s="58">
        <f>'Simpler template_UPDATED'!K278</f>
        <v>1</v>
      </c>
      <c r="L276" s="58">
        <f>'Simpler template_UPDATED'!L278</f>
        <v>1</v>
      </c>
      <c r="M276" s="178"/>
      <c r="N276" s="5"/>
      <c r="O276" s="5"/>
      <c r="P276" s="5"/>
      <c r="Q276" s="5"/>
      <c r="R276" s="5"/>
      <c r="S276" s="5"/>
      <c r="T276" s="5"/>
      <c r="U276" s="5"/>
      <c r="V276" s="5"/>
      <c r="W276" s="5"/>
      <c r="X276" s="5"/>
      <c r="Y276" s="5"/>
      <c r="Z276" s="5"/>
      <c r="AA276" s="5"/>
      <c r="AB276" s="5"/>
      <c r="AC276" s="5"/>
      <c r="AD276" s="4"/>
      <c r="AE276" s="5"/>
    </row>
    <row r="277" spans="1:31" ht="15.75" customHeight="1">
      <c r="A277" s="178"/>
      <c r="B277" s="174" t="s">
        <v>239</v>
      </c>
      <c r="C277" s="175"/>
      <c r="D277" s="12" t="s">
        <v>5</v>
      </c>
      <c r="E277" s="12">
        <v>2017</v>
      </c>
      <c r="F277" s="12" t="s">
        <v>276</v>
      </c>
      <c r="G277" s="12">
        <v>2019</v>
      </c>
      <c r="H277" s="12" t="s">
        <v>277</v>
      </c>
      <c r="I277" s="12">
        <v>2021</v>
      </c>
      <c r="J277" s="12">
        <v>2022</v>
      </c>
      <c r="K277" s="12">
        <v>2023</v>
      </c>
      <c r="L277" s="80" t="s">
        <v>114</v>
      </c>
      <c r="M277" s="178"/>
      <c r="N277" s="5"/>
      <c r="O277" s="5"/>
      <c r="P277" s="5"/>
      <c r="Q277" s="5"/>
      <c r="R277" s="5"/>
      <c r="S277" s="5"/>
      <c r="T277" s="5"/>
      <c r="U277" s="5"/>
      <c r="V277" s="5"/>
      <c r="W277" s="5"/>
      <c r="X277" s="5"/>
      <c r="Y277" s="5"/>
      <c r="Z277" s="5"/>
      <c r="AA277" s="5"/>
      <c r="AB277" s="5"/>
      <c r="AC277" s="5"/>
      <c r="AD277" s="4"/>
      <c r="AE277" s="5"/>
    </row>
    <row r="278" spans="1:31" ht="15.75" customHeight="1">
      <c r="A278" s="178"/>
      <c r="B278" s="171" t="s">
        <v>240</v>
      </c>
      <c r="C278" s="19" t="s">
        <v>18</v>
      </c>
      <c r="D278" s="23">
        <f>'Simpler template_UPDATED'!D280</f>
        <v>1</v>
      </c>
      <c r="E278" s="23">
        <f>'Simpler template_UPDATED'!E280</f>
        <v>1</v>
      </c>
      <c r="F278" s="23">
        <f>'Simpler template_UPDATED'!F280</f>
        <v>2</v>
      </c>
      <c r="G278" s="23">
        <f>'Simpler template_UPDATED'!G280</f>
        <v>2</v>
      </c>
      <c r="H278" s="23">
        <f>'Simpler template_UPDATED'!H280</f>
        <v>3</v>
      </c>
      <c r="I278" s="23">
        <f>'Simpler template_UPDATED'!I280</f>
        <v>3</v>
      </c>
      <c r="J278" s="23">
        <f>'Simpler template_UPDATED'!J280</f>
        <v>4</v>
      </c>
      <c r="K278" s="23">
        <f>'Simpler template_UPDATED'!K280</f>
        <v>6</v>
      </c>
      <c r="L278" s="23">
        <f>'Simpler template_UPDATED'!L280</f>
        <v>6</v>
      </c>
      <c r="M278" s="178"/>
      <c r="N278" s="5"/>
      <c r="O278" s="5"/>
      <c r="P278" s="5"/>
      <c r="Q278" s="5"/>
      <c r="R278" s="5"/>
      <c r="S278" s="5"/>
      <c r="T278" s="5"/>
      <c r="U278" s="5"/>
      <c r="V278" s="5"/>
      <c r="W278" s="5"/>
      <c r="X278" s="5"/>
      <c r="Y278" s="5"/>
      <c r="Z278" s="5"/>
      <c r="AA278" s="5"/>
      <c r="AB278" s="5"/>
      <c r="AC278" s="5"/>
      <c r="AD278" s="4"/>
      <c r="AE278" s="5"/>
    </row>
    <row r="279" spans="1:31" ht="15.75" customHeight="1">
      <c r="A279" s="178"/>
      <c r="B279" s="172"/>
      <c r="C279" s="19" t="s">
        <v>28</v>
      </c>
      <c r="D279" s="34">
        <f>'Simpler template_UPDATED'!D281</f>
        <v>0</v>
      </c>
      <c r="E279" s="23" t="str">
        <f>'Simpler template_UPDATED'!E281</f>
        <v>Site 2 Madagascar - Enforcement committee and enforcement procedure in place.</v>
      </c>
      <c r="F279" s="23" t="str">
        <f>'Simpler template_UPDATED'!F281</f>
        <v>2
Site 2 Madagascar - Enforcement committee and enforcement procedure in place. Forest guards in place in Site 1 Madagascar</v>
      </c>
      <c r="G279" s="23">
        <f>'Simpler template_UPDATED'!G281</f>
        <v>0</v>
      </c>
      <c r="H279" s="23">
        <f>'Simpler template_UPDATED'!H281</f>
        <v>0</v>
      </c>
      <c r="I279" s="23">
        <f>'Simpler template_UPDATED'!I281</f>
        <v>0</v>
      </c>
      <c r="J279" s="23">
        <f>'Simpler template_UPDATED'!J281</f>
        <v>0</v>
      </c>
      <c r="K279" s="23">
        <f>'Simpler template_UPDATED'!K281</f>
        <v>0</v>
      </c>
      <c r="L279" s="23">
        <f>'Simpler template_UPDATED'!L281</f>
        <v>0</v>
      </c>
      <c r="M279" s="178"/>
      <c r="N279" s="5"/>
      <c r="O279" s="5"/>
      <c r="P279" s="5"/>
      <c r="Q279" s="5"/>
      <c r="R279" s="5"/>
      <c r="S279" s="5"/>
      <c r="T279" s="5"/>
      <c r="U279" s="5"/>
      <c r="V279" s="5"/>
      <c r="W279" s="5"/>
      <c r="X279" s="5"/>
      <c r="Y279" s="5"/>
      <c r="Z279" s="5"/>
      <c r="AA279" s="5"/>
      <c r="AB279" s="5"/>
      <c r="AC279" s="5"/>
      <c r="AD279" s="4"/>
      <c r="AE279" s="5"/>
    </row>
    <row r="280" spans="1:31" ht="15.75" customHeight="1">
      <c r="A280" s="178"/>
      <c r="B280" s="172"/>
      <c r="C280" s="182" t="s">
        <v>32</v>
      </c>
      <c r="D280" s="183"/>
      <c r="E280" s="183"/>
      <c r="F280" s="183"/>
      <c r="G280" s="183"/>
      <c r="H280" s="183"/>
      <c r="I280" s="183"/>
      <c r="J280" s="183"/>
      <c r="K280" s="183"/>
      <c r="L280" s="188"/>
      <c r="M280" s="178"/>
      <c r="N280" s="5"/>
      <c r="O280" s="5"/>
      <c r="P280" s="5"/>
      <c r="Q280" s="5"/>
      <c r="R280" s="5"/>
      <c r="S280" s="5"/>
      <c r="T280" s="5"/>
      <c r="U280" s="5"/>
      <c r="V280" s="5"/>
      <c r="W280" s="5"/>
      <c r="X280" s="5"/>
      <c r="Y280" s="5"/>
      <c r="Z280" s="5"/>
      <c r="AA280" s="5"/>
      <c r="AB280" s="5"/>
      <c r="AC280" s="5"/>
      <c r="AD280" s="4"/>
      <c r="AE280" s="5"/>
    </row>
    <row r="281" spans="1:31" ht="15.75" customHeight="1">
      <c r="A281" s="178"/>
      <c r="B281" s="173"/>
      <c r="C281" s="185"/>
      <c r="D281" s="183"/>
      <c r="E281" s="183"/>
      <c r="F281" s="183"/>
      <c r="G281" s="183"/>
      <c r="H281" s="183"/>
      <c r="I281" s="183"/>
      <c r="J281" s="183"/>
      <c r="K281" s="183"/>
      <c r="L281" s="188"/>
      <c r="M281" s="178"/>
      <c r="N281" s="5"/>
      <c r="O281" s="5"/>
      <c r="P281" s="5"/>
      <c r="Q281" s="5"/>
      <c r="R281" s="5"/>
      <c r="S281" s="5"/>
      <c r="T281" s="5"/>
      <c r="U281" s="5"/>
      <c r="V281" s="5"/>
      <c r="W281" s="5"/>
      <c r="X281" s="5"/>
      <c r="Y281" s="5"/>
      <c r="Z281" s="5"/>
      <c r="AA281" s="5"/>
      <c r="AB281" s="5"/>
      <c r="AC281" s="5"/>
      <c r="AD281" s="4"/>
      <c r="AE281" s="5"/>
    </row>
    <row r="282" spans="1:31" ht="15.75" customHeight="1">
      <c r="A282" s="178"/>
      <c r="B282" s="81" t="s">
        <v>49</v>
      </c>
      <c r="C282" s="58"/>
      <c r="D282" s="59">
        <f>'Simpler template_UPDATED'!D284</f>
        <v>0</v>
      </c>
      <c r="E282" s="59">
        <f>'Simpler template_UPDATED'!E284</f>
        <v>0</v>
      </c>
      <c r="F282" s="59">
        <f>'Simpler template_UPDATED'!F284</f>
        <v>1</v>
      </c>
      <c r="G282" s="59">
        <f>'Simpler template_UPDATED'!G284</f>
        <v>1</v>
      </c>
      <c r="H282" s="59">
        <f>'Simpler template_UPDATED'!H284</f>
        <v>1</v>
      </c>
      <c r="I282" s="59">
        <f>'Simpler template_UPDATED'!I284</f>
        <v>1</v>
      </c>
      <c r="J282" s="59">
        <f>'Simpler template_UPDATED'!J284</f>
        <v>1</v>
      </c>
      <c r="K282" s="59">
        <f>'Simpler template_UPDATED'!K284</f>
        <v>1</v>
      </c>
      <c r="L282" s="59">
        <f>'Simpler template_UPDATED'!L284</f>
        <v>1</v>
      </c>
      <c r="M282" s="178"/>
      <c r="N282" s="5"/>
      <c r="O282" s="5"/>
      <c r="P282" s="5"/>
      <c r="Q282" s="5"/>
      <c r="R282" s="5"/>
      <c r="S282" s="5"/>
      <c r="T282" s="5"/>
      <c r="U282" s="5"/>
      <c r="V282" s="5"/>
      <c r="W282" s="5"/>
      <c r="X282" s="5"/>
      <c r="Y282" s="5"/>
      <c r="Z282" s="5"/>
      <c r="AA282" s="5"/>
      <c r="AB282" s="5"/>
      <c r="AC282" s="5"/>
      <c r="AD282" s="4"/>
      <c r="AE282" s="5"/>
    </row>
    <row r="283" spans="1:31" ht="15.75" customHeight="1">
      <c r="A283" s="178"/>
      <c r="B283" s="81" t="s">
        <v>50</v>
      </c>
      <c r="C283" s="58"/>
      <c r="D283" s="59">
        <f>'Simpler template_UPDATED'!D285</f>
        <v>1</v>
      </c>
      <c r="E283" s="59">
        <f>'Simpler template_UPDATED'!E285</f>
        <v>1</v>
      </c>
      <c r="F283" s="59">
        <f>'Simpler template_UPDATED'!F285</f>
        <v>1</v>
      </c>
      <c r="G283" s="59">
        <f>'Simpler template_UPDATED'!G285</f>
        <v>1</v>
      </c>
      <c r="H283" s="59">
        <f>'Simpler template_UPDATED'!H285</f>
        <v>1</v>
      </c>
      <c r="I283" s="59">
        <f>'Simpler template_UPDATED'!I285</f>
        <v>1</v>
      </c>
      <c r="J283" s="59">
        <f>'Simpler template_UPDATED'!J285</f>
        <v>1</v>
      </c>
      <c r="K283" s="59">
        <f>'Simpler template_UPDATED'!K285</f>
        <v>1</v>
      </c>
      <c r="L283" s="59">
        <f>'Simpler template_UPDATED'!L285</f>
        <v>1</v>
      </c>
      <c r="M283" s="178"/>
      <c r="N283" s="5"/>
      <c r="O283" s="5"/>
      <c r="P283" s="5"/>
      <c r="Q283" s="5"/>
      <c r="R283" s="5"/>
      <c r="S283" s="5"/>
      <c r="T283" s="5"/>
      <c r="U283" s="5"/>
      <c r="V283" s="5"/>
      <c r="W283" s="5"/>
      <c r="X283" s="5"/>
      <c r="Y283" s="5"/>
      <c r="Z283" s="5"/>
      <c r="AA283" s="5"/>
      <c r="AB283" s="5"/>
      <c r="AC283" s="5"/>
      <c r="AD283" s="4"/>
      <c r="AE283" s="5"/>
    </row>
    <row r="284" spans="1:31" ht="15.75" customHeight="1">
      <c r="A284" s="178"/>
      <c r="B284" s="81" t="s">
        <v>51</v>
      </c>
      <c r="C284" s="58"/>
      <c r="D284" s="59">
        <f>'Simpler template_UPDATED'!D286</f>
        <v>0</v>
      </c>
      <c r="E284" s="59">
        <f>'Simpler template_UPDATED'!E286</f>
        <v>0</v>
      </c>
      <c r="F284" s="59">
        <f>'Simpler template_UPDATED'!F286</f>
        <v>0</v>
      </c>
      <c r="G284" s="59">
        <f>'Simpler template_UPDATED'!G286</f>
        <v>0</v>
      </c>
      <c r="H284" s="59">
        <f>'Simpler template_UPDATED'!H286</f>
        <v>1</v>
      </c>
      <c r="I284" s="59">
        <f>'Simpler template_UPDATED'!I286</f>
        <v>1</v>
      </c>
      <c r="J284" s="59">
        <f>'Simpler template_UPDATED'!J286</f>
        <v>1</v>
      </c>
      <c r="K284" s="59">
        <f>'Simpler template_UPDATED'!K286</f>
        <v>1</v>
      </c>
      <c r="L284" s="59">
        <f>'Simpler template_UPDATED'!L286</f>
        <v>1</v>
      </c>
      <c r="M284" s="178"/>
      <c r="N284" s="5"/>
      <c r="O284" s="5"/>
      <c r="P284" s="5"/>
      <c r="Q284" s="5"/>
      <c r="R284" s="5"/>
      <c r="S284" s="5"/>
      <c r="T284" s="5"/>
      <c r="U284" s="5"/>
      <c r="V284" s="5"/>
      <c r="W284" s="5"/>
      <c r="X284" s="5"/>
      <c r="Y284" s="5"/>
      <c r="Z284" s="5"/>
      <c r="AA284" s="5"/>
      <c r="AB284" s="5"/>
      <c r="AC284" s="5"/>
      <c r="AD284" s="4"/>
      <c r="AE284" s="5"/>
    </row>
    <row r="285" spans="1:31" ht="15.75" customHeight="1">
      <c r="A285" s="178"/>
      <c r="B285" s="81" t="s">
        <v>256</v>
      </c>
      <c r="C285" s="58"/>
      <c r="D285" s="59">
        <f>'Simpler template_UPDATED'!D287</f>
        <v>0</v>
      </c>
      <c r="E285" s="59">
        <f>'Simpler template_UPDATED'!E287</f>
        <v>0</v>
      </c>
      <c r="F285" s="59">
        <f>'Simpler template_UPDATED'!F287</f>
        <v>0</v>
      </c>
      <c r="G285" s="59">
        <f>'Simpler template_UPDATED'!G287</f>
        <v>0</v>
      </c>
      <c r="H285" s="59">
        <f>'Simpler template_UPDATED'!H287</f>
        <v>0</v>
      </c>
      <c r="I285" s="59">
        <f>'Simpler template_UPDATED'!I287</f>
        <v>0</v>
      </c>
      <c r="J285" s="59">
        <f>'Simpler template_UPDATED'!J287</f>
        <v>1</v>
      </c>
      <c r="K285" s="59">
        <f>'Simpler template_UPDATED'!K287</f>
        <v>1</v>
      </c>
      <c r="L285" s="59">
        <f>'Simpler template_UPDATED'!L287</f>
        <v>1</v>
      </c>
      <c r="M285" s="178"/>
      <c r="N285" s="5"/>
      <c r="O285" s="5"/>
      <c r="P285" s="5"/>
      <c r="Q285" s="5"/>
      <c r="R285" s="5"/>
      <c r="S285" s="5"/>
      <c r="T285" s="5"/>
      <c r="U285" s="5"/>
      <c r="V285" s="5"/>
      <c r="W285" s="5"/>
      <c r="X285" s="5"/>
      <c r="Y285" s="5"/>
      <c r="Z285" s="5"/>
      <c r="AA285" s="5"/>
      <c r="AB285" s="5"/>
      <c r="AC285" s="5"/>
      <c r="AD285" s="4"/>
      <c r="AE285" s="5"/>
    </row>
    <row r="286" spans="1:31" ht="15.75" customHeight="1">
      <c r="A286" s="178"/>
      <c r="B286" s="81" t="s">
        <v>257</v>
      </c>
      <c r="C286" s="58"/>
      <c r="D286" s="59">
        <f>'Simpler template_UPDATED'!D288</f>
        <v>0</v>
      </c>
      <c r="E286" s="59">
        <f>'Simpler template_UPDATED'!E288</f>
        <v>0</v>
      </c>
      <c r="F286" s="59">
        <f>'Simpler template_UPDATED'!F288</f>
        <v>0</v>
      </c>
      <c r="G286" s="59">
        <f>'Simpler template_UPDATED'!G288</f>
        <v>0</v>
      </c>
      <c r="H286" s="59">
        <f>'Simpler template_UPDATED'!H288</f>
        <v>0</v>
      </c>
      <c r="I286" s="59">
        <f>'Simpler template_UPDATED'!I288</f>
        <v>0</v>
      </c>
      <c r="J286" s="59">
        <f>'Simpler template_UPDATED'!J288</f>
        <v>0</v>
      </c>
      <c r="K286" s="59">
        <f>'Simpler template_UPDATED'!K288</f>
        <v>1</v>
      </c>
      <c r="L286" s="59">
        <f>'Simpler template_UPDATED'!L288</f>
        <v>1</v>
      </c>
      <c r="M286" s="178"/>
      <c r="N286" s="5"/>
      <c r="O286" s="5"/>
      <c r="P286" s="5"/>
      <c r="Q286" s="5"/>
      <c r="R286" s="5"/>
      <c r="S286" s="5"/>
      <c r="T286" s="5"/>
      <c r="U286" s="5"/>
      <c r="V286" s="5"/>
      <c r="W286" s="5"/>
      <c r="X286" s="5"/>
      <c r="Y286" s="5"/>
      <c r="Z286" s="5"/>
      <c r="AA286" s="5"/>
      <c r="AB286" s="5"/>
      <c r="AC286" s="5"/>
      <c r="AD286" s="4"/>
      <c r="AE286" s="5"/>
    </row>
    <row r="287" spans="1:31" ht="15.75" customHeight="1">
      <c r="A287" s="178"/>
      <c r="B287" s="96" t="s">
        <v>258</v>
      </c>
      <c r="C287" s="72"/>
      <c r="D287" s="59">
        <f>'Simpler template_UPDATED'!D289</f>
        <v>0</v>
      </c>
      <c r="E287" s="59">
        <f>'Simpler template_UPDATED'!E289</f>
        <v>0</v>
      </c>
      <c r="F287" s="59">
        <f>'Simpler template_UPDATED'!F289</f>
        <v>0</v>
      </c>
      <c r="G287" s="59">
        <f>'Simpler template_UPDATED'!G289</f>
        <v>0</v>
      </c>
      <c r="H287" s="59">
        <f>'Simpler template_UPDATED'!H289</f>
        <v>0</v>
      </c>
      <c r="I287" s="59">
        <f>'Simpler template_UPDATED'!I289</f>
        <v>0</v>
      </c>
      <c r="J287" s="59">
        <f>'Simpler template_UPDATED'!J289</f>
        <v>0</v>
      </c>
      <c r="K287" s="59">
        <f>'Simpler template_UPDATED'!K289</f>
        <v>1</v>
      </c>
      <c r="L287" s="59">
        <f>'Simpler template_UPDATED'!L289</f>
        <v>1</v>
      </c>
      <c r="M287" s="178"/>
      <c r="N287" s="5"/>
      <c r="O287" s="5"/>
      <c r="P287" s="5"/>
      <c r="Q287" s="5"/>
      <c r="R287" s="5"/>
      <c r="S287" s="5"/>
      <c r="T287" s="5"/>
      <c r="U287" s="5"/>
      <c r="V287" s="5"/>
      <c r="W287" s="5"/>
      <c r="X287" s="5"/>
      <c r="Y287" s="5"/>
      <c r="Z287" s="5"/>
      <c r="AA287" s="5"/>
      <c r="AB287" s="5"/>
      <c r="AC287" s="5"/>
      <c r="AD287" s="4"/>
      <c r="AE287" s="5"/>
    </row>
    <row r="288" spans="1:31" ht="15.75" customHeight="1">
      <c r="A288" s="179"/>
      <c r="B288" s="174" t="s">
        <v>243</v>
      </c>
      <c r="C288" s="175"/>
      <c r="D288" s="12" t="s">
        <v>5</v>
      </c>
      <c r="E288" s="12">
        <v>2017</v>
      </c>
      <c r="F288" s="12" t="s">
        <v>276</v>
      </c>
      <c r="G288" s="12">
        <v>2019</v>
      </c>
      <c r="H288" s="12" t="s">
        <v>277</v>
      </c>
      <c r="I288" s="12">
        <v>2021</v>
      </c>
      <c r="J288" s="12">
        <v>2022</v>
      </c>
      <c r="K288" s="12">
        <v>2023</v>
      </c>
      <c r="L288" s="80" t="s">
        <v>114</v>
      </c>
      <c r="M288" s="178"/>
      <c r="N288" s="5"/>
      <c r="O288" s="5"/>
      <c r="P288" s="5"/>
      <c r="Q288" s="5"/>
      <c r="R288" s="5"/>
      <c r="S288" s="5"/>
      <c r="T288" s="5"/>
      <c r="U288" s="5"/>
      <c r="V288" s="5"/>
      <c r="W288" s="5"/>
      <c r="X288" s="5"/>
      <c r="Y288" s="5"/>
      <c r="Z288" s="5"/>
      <c r="AA288" s="5"/>
      <c r="AB288" s="5"/>
      <c r="AC288" s="5"/>
      <c r="AD288" s="5"/>
      <c r="AE288" s="5"/>
    </row>
    <row r="289" spans="1:31" ht="15.75" customHeight="1">
      <c r="A289" s="10" t="s">
        <v>148</v>
      </c>
      <c r="B289" s="176" t="s">
        <v>244</v>
      </c>
      <c r="C289" s="19" t="s">
        <v>18</v>
      </c>
      <c r="D289" s="23">
        <f>'Simpler template_UPDATED'!D291</f>
        <v>0</v>
      </c>
      <c r="E289" s="23">
        <f>'Simpler template_UPDATED'!E291</f>
        <v>0</v>
      </c>
      <c r="F289" s="23">
        <f>'Simpler template_UPDATED'!F291</f>
        <v>2</v>
      </c>
      <c r="G289" s="23">
        <f>'Simpler template_UPDATED'!G291</f>
        <v>2</v>
      </c>
      <c r="H289" s="23">
        <f>'Simpler template_UPDATED'!H291</f>
        <v>5</v>
      </c>
      <c r="I289" s="23">
        <f>'Simpler template_UPDATED'!I291</f>
        <v>5</v>
      </c>
      <c r="J289" s="23">
        <f>'Simpler template_UPDATED'!J291</f>
        <v>5</v>
      </c>
      <c r="K289" s="23">
        <f>'Simpler template_UPDATED'!K291</f>
        <v>6</v>
      </c>
      <c r="L289" s="23">
        <f>'Simpler template_UPDATED'!L291</f>
        <v>6</v>
      </c>
      <c r="M289" s="178"/>
      <c r="N289" s="5"/>
      <c r="O289" s="5"/>
      <c r="P289" s="5"/>
      <c r="Q289" s="5"/>
      <c r="R289" s="5"/>
      <c r="S289" s="5"/>
      <c r="T289" s="5"/>
      <c r="U289" s="5"/>
      <c r="V289" s="5"/>
      <c r="W289" s="5"/>
      <c r="X289" s="5"/>
      <c r="Y289" s="5"/>
      <c r="Z289" s="5"/>
      <c r="AA289" s="5"/>
      <c r="AB289" s="5"/>
      <c r="AC289" s="5"/>
      <c r="AD289" s="5"/>
      <c r="AE289" s="5"/>
    </row>
    <row r="290" spans="1:31" ht="15.75" customHeight="1">
      <c r="A290" s="177">
        <v>10</v>
      </c>
      <c r="B290" s="172"/>
      <c r="C290" s="19" t="s">
        <v>28</v>
      </c>
      <c r="D290" s="34">
        <f>'Simpler template_UPDATED'!D292</f>
        <v>0</v>
      </c>
      <c r="E290" s="23" t="str">
        <f>'Simpler template_UPDATED'!E292</f>
        <v>No agreements in place yet, although a pilot, based
around mangrove reforestation, is being designed
at Site 1.</v>
      </c>
      <c r="F290" s="23" t="str">
        <f>'Simpler template_UPDATED'!F292</f>
        <v>2
1 signed on mangrove carbon project, a second in development for aquaculture leasing agreements</v>
      </c>
      <c r="G290" s="23">
        <f>'Simpler template_UPDATED'!G292</f>
        <v>0</v>
      </c>
      <c r="H290" s="23">
        <f>'Simpler template_UPDATED'!H292</f>
        <v>0</v>
      </c>
      <c r="I290" s="23">
        <f>'Simpler template_UPDATED'!I292</f>
        <v>0</v>
      </c>
      <c r="J290" s="23">
        <f>'Simpler template_UPDATED'!J292</f>
        <v>0</v>
      </c>
      <c r="K290" s="23">
        <f>'Simpler template_UPDATED'!K292</f>
        <v>0</v>
      </c>
      <c r="L290" s="23">
        <f>'Simpler template_UPDATED'!L292</f>
        <v>0</v>
      </c>
      <c r="M290" s="178"/>
      <c r="N290" s="5"/>
      <c r="O290" s="5"/>
      <c r="P290" s="5"/>
      <c r="Q290" s="5"/>
      <c r="R290" s="5"/>
      <c r="S290" s="5"/>
      <c r="T290" s="5"/>
      <c r="U290" s="5"/>
      <c r="V290" s="5"/>
      <c r="W290" s="5"/>
      <c r="X290" s="5"/>
      <c r="Y290" s="5"/>
      <c r="Z290" s="5"/>
      <c r="AA290" s="5"/>
      <c r="AB290" s="5"/>
      <c r="AC290" s="5"/>
      <c r="AD290" s="5"/>
      <c r="AE290" s="5"/>
    </row>
    <row r="291" spans="1:31" ht="15.75" customHeight="1">
      <c r="A291" s="178"/>
      <c r="B291" s="172"/>
      <c r="C291" s="182" t="s">
        <v>32</v>
      </c>
      <c r="D291" s="183"/>
      <c r="E291" s="183"/>
      <c r="F291" s="183"/>
      <c r="G291" s="183"/>
      <c r="H291" s="183"/>
      <c r="I291" s="183"/>
      <c r="J291" s="183"/>
      <c r="K291" s="183"/>
      <c r="L291" s="188"/>
      <c r="M291" s="178"/>
      <c r="N291" s="5"/>
      <c r="O291" s="5"/>
      <c r="P291" s="5"/>
      <c r="Q291" s="5"/>
      <c r="R291" s="5"/>
      <c r="S291" s="5"/>
      <c r="T291" s="5"/>
      <c r="U291" s="5"/>
      <c r="V291" s="5"/>
      <c r="W291" s="5"/>
      <c r="X291" s="5"/>
      <c r="Y291" s="5"/>
      <c r="Z291" s="5"/>
      <c r="AA291" s="5"/>
      <c r="AB291" s="5"/>
      <c r="AC291" s="5"/>
      <c r="AD291" s="5"/>
      <c r="AE291" s="5"/>
    </row>
    <row r="292" spans="1:31" ht="15.75" customHeight="1">
      <c r="A292" s="178"/>
      <c r="B292" s="173"/>
      <c r="C292" s="185"/>
      <c r="D292" s="183"/>
      <c r="E292" s="183"/>
      <c r="F292" s="183"/>
      <c r="G292" s="183"/>
      <c r="H292" s="183"/>
      <c r="I292" s="183"/>
      <c r="J292" s="183"/>
      <c r="K292" s="183"/>
      <c r="L292" s="188"/>
      <c r="M292" s="178"/>
      <c r="N292" s="5"/>
      <c r="O292" s="5"/>
      <c r="P292" s="5"/>
      <c r="Q292" s="5"/>
      <c r="R292" s="5"/>
      <c r="S292" s="5"/>
      <c r="T292" s="5"/>
      <c r="U292" s="5"/>
      <c r="V292" s="5"/>
      <c r="W292" s="5"/>
      <c r="X292" s="5"/>
      <c r="Y292" s="5"/>
      <c r="Z292" s="5"/>
      <c r="AA292" s="5"/>
      <c r="AB292" s="5"/>
      <c r="AC292" s="5"/>
      <c r="AD292" s="5"/>
      <c r="AE292" s="5"/>
    </row>
    <row r="293" spans="1:31" ht="15.75" customHeight="1">
      <c r="A293" s="178"/>
      <c r="B293" s="81" t="s">
        <v>49</v>
      </c>
      <c r="C293" s="58"/>
      <c r="D293" s="59">
        <f>'Simpler template_UPDATED'!D295</f>
        <v>0</v>
      </c>
      <c r="E293" s="59">
        <f>'Simpler template_UPDATED'!E295</f>
        <v>0</v>
      </c>
      <c r="F293" s="59">
        <f>'Simpler template_UPDATED'!F295</f>
        <v>0</v>
      </c>
      <c r="G293" s="59">
        <f>'Simpler template_UPDATED'!G295</f>
        <v>1</v>
      </c>
      <c r="H293" s="59">
        <f>'Simpler template_UPDATED'!H295</f>
        <v>1</v>
      </c>
      <c r="I293" s="59">
        <f>'Simpler template_UPDATED'!I295</f>
        <v>1</v>
      </c>
      <c r="J293" s="59">
        <f>'Simpler template_UPDATED'!J295</f>
        <v>1</v>
      </c>
      <c r="K293" s="59">
        <f>'Simpler template_UPDATED'!K295</f>
        <v>1</v>
      </c>
      <c r="L293" s="59">
        <f>'Simpler template_UPDATED'!L295</f>
        <v>1</v>
      </c>
      <c r="M293" s="178"/>
      <c r="N293" s="5"/>
      <c r="O293" s="5"/>
      <c r="P293" s="5"/>
      <c r="Q293" s="5"/>
      <c r="R293" s="5"/>
      <c r="S293" s="5"/>
      <c r="T293" s="5"/>
      <c r="U293" s="5"/>
      <c r="V293" s="5"/>
      <c r="W293" s="5"/>
      <c r="X293" s="5"/>
      <c r="Y293" s="5"/>
      <c r="Z293" s="5"/>
      <c r="AA293" s="5"/>
      <c r="AB293" s="5"/>
      <c r="AC293" s="5"/>
      <c r="AD293" s="4"/>
      <c r="AE293" s="5"/>
    </row>
    <row r="294" spans="1:31" ht="15.75" customHeight="1">
      <c r="A294" s="178"/>
      <c r="B294" s="81" t="s">
        <v>50</v>
      </c>
      <c r="C294" s="58"/>
      <c r="D294" s="59">
        <f>'Simpler template_UPDATED'!D296</f>
        <v>0</v>
      </c>
      <c r="E294" s="59">
        <f>'Simpler template_UPDATED'!E296</f>
        <v>0</v>
      </c>
      <c r="F294" s="59">
        <f>'Simpler template_UPDATED'!F296</f>
        <v>2</v>
      </c>
      <c r="G294" s="59">
        <f>'Simpler template_UPDATED'!G296</f>
        <v>1</v>
      </c>
      <c r="H294" s="59">
        <f>'Simpler template_UPDATED'!H296</f>
        <v>1</v>
      </c>
      <c r="I294" s="59">
        <f>'Simpler template_UPDATED'!I296</f>
        <v>1</v>
      </c>
      <c r="J294" s="59">
        <f>'Simpler template_UPDATED'!J296</f>
        <v>1</v>
      </c>
      <c r="K294" s="59">
        <f>'Simpler template_UPDATED'!K296</f>
        <v>1</v>
      </c>
      <c r="L294" s="59">
        <f>'Simpler template_UPDATED'!L296</f>
        <v>1</v>
      </c>
      <c r="M294" s="178"/>
      <c r="N294" s="5"/>
      <c r="O294" s="5"/>
      <c r="P294" s="5"/>
      <c r="Q294" s="5"/>
      <c r="R294" s="5"/>
      <c r="S294" s="5"/>
      <c r="T294" s="5"/>
      <c r="U294" s="5"/>
      <c r="V294" s="5"/>
      <c r="W294" s="5"/>
      <c r="X294" s="5"/>
      <c r="Y294" s="5"/>
      <c r="Z294" s="5"/>
      <c r="AA294" s="5"/>
      <c r="AB294" s="5"/>
      <c r="AC294" s="5"/>
      <c r="AD294" s="4"/>
      <c r="AE294" s="5"/>
    </row>
    <row r="295" spans="1:31" ht="15.75" customHeight="1">
      <c r="A295" s="178"/>
      <c r="B295" s="81" t="s">
        <v>51</v>
      </c>
      <c r="C295" s="58"/>
      <c r="D295" s="59">
        <f>'Simpler template_UPDATED'!D297</f>
        <v>0</v>
      </c>
      <c r="E295" s="59">
        <f>'Simpler template_UPDATED'!E297</f>
        <v>0</v>
      </c>
      <c r="F295" s="59">
        <f>'Simpler template_UPDATED'!F297</f>
        <v>0</v>
      </c>
      <c r="G295" s="59">
        <f>'Simpler template_UPDATED'!G297</f>
        <v>0</v>
      </c>
      <c r="H295" s="59">
        <f>'Simpler template_UPDATED'!H297</f>
        <v>1</v>
      </c>
      <c r="I295" s="59">
        <f>'Simpler template_UPDATED'!I297</f>
        <v>1</v>
      </c>
      <c r="J295" s="59">
        <f>'Simpler template_UPDATED'!J297</f>
        <v>1</v>
      </c>
      <c r="K295" s="59">
        <f>'Simpler template_UPDATED'!K297</f>
        <v>1</v>
      </c>
      <c r="L295" s="59">
        <f>'Simpler template_UPDATED'!L297</f>
        <v>1</v>
      </c>
      <c r="M295" s="178"/>
      <c r="N295" s="5"/>
      <c r="O295" s="5"/>
      <c r="P295" s="5"/>
      <c r="Q295" s="5"/>
      <c r="R295" s="5"/>
      <c r="S295" s="5"/>
      <c r="T295" s="5"/>
      <c r="U295" s="5"/>
      <c r="V295" s="5"/>
      <c r="W295" s="5"/>
      <c r="X295" s="5"/>
      <c r="Y295" s="5"/>
      <c r="Z295" s="5"/>
      <c r="AA295" s="5"/>
      <c r="AB295" s="5"/>
      <c r="AC295" s="5"/>
      <c r="AD295" s="4"/>
      <c r="AE295" s="5"/>
    </row>
    <row r="296" spans="1:31" ht="15.75" customHeight="1">
      <c r="A296" s="178"/>
      <c r="B296" s="81" t="s">
        <v>256</v>
      </c>
      <c r="C296" s="58"/>
      <c r="D296" s="59">
        <f>'Simpler template_UPDATED'!D298</f>
        <v>0</v>
      </c>
      <c r="E296" s="59">
        <f>'Simpler template_UPDATED'!E298</f>
        <v>0</v>
      </c>
      <c r="F296" s="59">
        <f>'Simpler template_UPDATED'!F298</f>
        <v>0</v>
      </c>
      <c r="G296" s="59">
        <f>'Simpler template_UPDATED'!G298</f>
        <v>0</v>
      </c>
      <c r="H296" s="59">
        <f>'Simpler template_UPDATED'!H298</f>
        <v>1</v>
      </c>
      <c r="I296" s="59">
        <f>'Simpler template_UPDATED'!I298</f>
        <v>1</v>
      </c>
      <c r="J296" s="59">
        <f>'Simpler template_UPDATED'!J298</f>
        <v>1</v>
      </c>
      <c r="K296" s="59">
        <f>'Simpler template_UPDATED'!K298</f>
        <v>1</v>
      </c>
      <c r="L296" s="59">
        <f>'Simpler template_UPDATED'!L298</f>
        <v>1</v>
      </c>
      <c r="M296" s="178"/>
      <c r="N296" s="5"/>
      <c r="O296" s="5"/>
      <c r="P296" s="5"/>
      <c r="Q296" s="5"/>
      <c r="R296" s="5"/>
      <c r="S296" s="5"/>
      <c r="T296" s="5"/>
      <c r="U296" s="5"/>
      <c r="V296" s="5"/>
      <c r="W296" s="5"/>
      <c r="X296" s="5"/>
      <c r="Y296" s="5"/>
      <c r="Z296" s="5"/>
      <c r="AA296" s="5"/>
      <c r="AB296" s="5"/>
      <c r="AC296" s="5"/>
      <c r="AD296" s="4"/>
      <c r="AE296" s="5"/>
    </row>
    <row r="297" spans="1:31" ht="15.75" customHeight="1">
      <c r="A297" s="178"/>
      <c r="B297" s="81" t="s">
        <v>257</v>
      </c>
      <c r="C297" s="58"/>
      <c r="D297" s="59">
        <f>'Simpler template_UPDATED'!D299</f>
        <v>0</v>
      </c>
      <c r="E297" s="59">
        <f>'Simpler template_UPDATED'!E299</f>
        <v>0</v>
      </c>
      <c r="F297" s="59">
        <f>'Simpler template_UPDATED'!F299</f>
        <v>0</v>
      </c>
      <c r="G297" s="59">
        <f>'Simpler template_UPDATED'!G299</f>
        <v>0</v>
      </c>
      <c r="H297" s="59">
        <f>'Simpler template_UPDATED'!H299</f>
        <v>1</v>
      </c>
      <c r="I297" s="59">
        <f>'Simpler template_UPDATED'!I299</f>
        <v>1</v>
      </c>
      <c r="J297" s="59">
        <f>'Simpler template_UPDATED'!J299</f>
        <v>1</v>
      </c>
      <c r="K297" s="59">
        <f>'Simpler template_UPDATED'!K299</f>
        <v>1</v>
      </c>
      <c r="L297" s="59">
        <f>'Simpler template_UPDATED'!L299</f>
        <v>1</v>
      </c>
      <c r="M297" s="178"/>
      <c r="N297" s="5"/>
      <c r="O297" s="5"/>
      <c r="P297" s="5"/>
      <c r="Q297" s="5"/>
      <c r="R297" s="5"/>
      <c r="S297" s="5"/>
      <c r="T297" s="5"/>
      <c r="U297" s="5"/>
      <c r="V297" s="5"/>
      <c r="W297" s="5"/>
      <c r="X297" s="5"/>
      <c r="Y297" s="5"/>
      <c r="Z297" s="5"/>
      <c r="AA297" s="5"/>
      <c r="AB297" s="5"/>
      <c r="AC297" s="5"/>
      <c r="AD297" s="4"/>
      <c r="AE297" s="5"/>
    </row>
    <row r="298" spans="1:31" ht="15.75" customHeight="1">
      <c r="A298" s="179"/>
      <c r="B298" s="96" t="s">
        <v>258</v>
      </c>
      <c r="C298" s="72"/>
      <c r="D298" s="59">
        <f>'Simpler template_UPDATED'!D300</f>
        <v>0</v>
      </c>
      <c r="E298" s="59">
        <f>'Simpler template_UPDATED'!E300</f>
        <v>0</v>
      </c>
      <c r="F298" s="59">
        <f>'Simpler template_UPDATED'!F300</f>
        <v>0</v>
      </c>
      <c r="G298" s="59">
        <f>'Simpler template_UPDATED'!G300</f>
        <v>0</v>
      </c>
      <c r="H298" s="59">
        <f>'Simpler template_UPDATED'!H300</f>
        <v>0</v>
      </c>
      <c r="I298" s="59">
        <f>'Simpler template_UPDATED'!I300</f>
        <v>0</v>
      </c>
      <c r="J298" s="59">
        <f>'Simpler template_UPDATED'!J300</f>
        <v>0</v>
      </c>
      <c r="K298" s="59">
        <f>'Simpler template_UPDATED'!K300</f>
        <v>1</v>
      </c>
      <c r="L298" s="59">
        <f>'Simpler template_UPDATED'!L300</f>
        <v>1</v>
      </c>
      <c r="M298" s="179"/>
      <c r="N298" s="5"/>
      <c r="O298" s="5"/>
      <c r="P298" s="5"/>
      <c r="Q298" s="5"/>
      <c r="R298" s="5"/>
      <c r="S298" s="5"/>
      <c r="T298" s="5"/>
      <c r="U298" s="5"/>
      <c r="V298" s="5"/>
      <c r="W298" s="5"/>
      <c r="X298" s="5"/>
      <c r="Y298" s="5"/>
      <c r="Z298" s="5"/>
      <c r="AA298" s="5"/>
      <c r="AB298" s="5"/>
      <c r="AC298" s="5"/>
      <c r="AD298" s="4"/>
      <c r="AE298" s="5"/>
    </row>
    <row r="299" spans="1:31" ht="15.75" customHeight="1">
      <c r="A299" s="5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164"/>
      <c r="AE299" s="164"/>
    </row>
    <row r="300" spans="1:31" ht="15.75" customHeight="1">
      <c r="A300" s="5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164"/>
      <c r="AE300" s="164"/>
    </row>
    <row r="301" spans="1:31" ht="15.75" customHeight="1">
      <c r="A301" s="5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164"/>
      <c r="AE301" s="164"/>
    </row>
    <row r="302" spans="1:31" ht="15.75" customHeight="1">
      <c r="A302" s="5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164"/>
      <c r="AE302" s="164"/>
    </row>
    <row r="303" spans="1:31" ht="15.75" customHeight="1">
      <c r="A303" s="5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164"/>
      <c r="AE303" s="164"/>
    </row>
    <row r="304" spans="1:31" ht="15.75" customHeight="1">
      <c r="A304" s="5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164"/>
      <c r="AE304" s="164"/>
    </row>
    <row r="305" spans="1:29" ht="15.75" customHeight="1">
      <c r="A305" s="5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c r="A306" s="5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c r="A307" s="5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c r="A308" s="5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c r="A309" s="5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c r="A310" s="5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c r="A311" s="5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c r="A312" s="5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c r="A313" s="5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c r="A314" s="5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c r="A315" s="5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c r="A316" s="5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c r="A317" s="5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c r="A318" s="5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c r="A319" s="5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c r="A320" s="5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c r="A321" s="5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c r="A322" s="5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c r="A323" s="5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c r="A324" s="5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c r="A325" s="5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c r="A326" s="5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c r="A327" s="5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c r="A328" s="5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c r="A329" s="5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c r="A330" s="5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c r="A331" s="5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c r="A332" s="5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c r="A333" s="5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c r="A334" s="5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c r="A335" s="5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c r="A336" s="5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c r="A337" s="5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c r="A338" s="5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c r="A339" s="5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c r="A340" s="5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c r="A341" s="5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c r="A342" s="5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c r="A343" s="5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c r="A344" s="5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c r="A345" s="5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c r="A346" s="5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c r="A347" s="5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c r="A348" s="5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c r="A349" s="5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c r="A350" s="5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c r="A351" s="5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c r="A352" s="5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c r="A353" s="5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c r="A354" s="5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c r="A355" s="5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c r="A356" s="5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c r="A357" s="5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c r="A358" s="5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c r="A359" s="5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c r="A360" s="5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c r="A361" s="5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c r="A362" s="5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c r="A363" s="5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c r="A364" s="5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c r="A365" s="5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c r="A366" s="5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c r="A367" s="5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c r="A368" s="5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c r="A369" s="5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c r="A370" s="5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c r="A371" s="5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c r="A372" s="5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c r="A373" s="5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c r="A374" s="5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c r="A375" s="5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c r="A376" s="5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c r="A377" s="5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c r="A378" s="5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c r="A379" s="5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c r="A380" s="5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c r="A381" s="5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c r="A382" s="5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c r="A383" s="5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c r="A384" s="5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c r="A385" s="5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c r="A386" s="5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c r="A387" s="5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c r="A388" s="5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c r="A389" s="5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c r="A390" s="5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c r="A391" s="5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c r="A392" s="5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c r="A393" s="5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c r="A394" s="5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c r="A395" s="5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c r="A396" s="5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c r="A397" s="5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c r="A398" s="5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c r="A399" s="5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c r="A400" s="5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c r="A401" s="5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c r="A402" s="5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c r="A403" s="5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c r="A404" s="5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c r="A405" s="5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c r="A406" s="5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c r="A407" s="5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c r="A408" s="5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c r="A409" s="5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c r="A410" s="5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c r="A411" s="5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c r="A412" s="5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c r="A413" s="5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c r="A414" s="5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c r="A415" s="5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c r="A416" s="5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c r="A417" s="5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c r="A418" s="5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c r="A419" s="5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c r="A420" s="5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c r="A421" s="5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c r="A422" s="5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c r="A423" s="5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c r="A424" s="5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c r="A425" s="5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c r="A426" s="5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c r="A427" s="5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c r="A428" s="5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c r="A429" s="5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c r="A430" s="5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c r="A431" s="5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c r="A432" s="5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c r="A433" s="5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c r="A434" s="5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c r="A435" s="5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c r="A436" s="5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c r="A437" s="5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c r="A438" s="5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c r="A439" s="5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c r="A440" s="5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c r="A441" s="5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c r="A442" s="5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c r="A443" s="5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c r="A444" s="5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c r="A445" s="5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c r="A446" s="5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c r="A447" s="5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c r="A448" s="5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c r="A449" s="5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c r="A450" s="5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c r="A451" s="5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c r="A452" s="5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c r="A453" s="5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c r="A454" s="5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c r="A455" s="5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c r="A456" s="5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c r="A457" s="5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c r="A458" s="5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c r="A459" s="5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c r="A460" s="5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c r="A461" s="5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c r="A462" s="5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c r="A463" s="5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c r="A464" s="5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c r="A465" s="5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c r="A466" s="5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c r="A467" s="5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c r="A468" s="5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c r="A469" s="5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c r="A470" s="5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c r="A471" s="5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c r="A472" s="5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c r="A473" s="5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c r="A474" s="5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c r="A475" s="5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c r="A476" s="5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c r="A477" s="5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c r="A478" s="5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c r="A479" s="5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c r="A480" s="5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c r="A481" s="5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c r="A482" s="5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c r="A483" s="5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c r="A484" s="5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c r="A485" s="5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c r="A486" s="5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c r="A487" s="5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c r="A488" s="5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c r="A489" s="5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c r="A490" s="5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c r="A491" s="5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c r="A492" s="5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c r="A493" s="5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c r="A494" s="5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c r="A495" s="5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c r="A496" s="5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c r="A497" s="5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c r="A498" s="5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c r="A499" s="55"/>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row>
    <row r="500" spans="1:29" ht="15.75" customHeight="1">
      <c r="A500" s="55"/>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row>
    <row r="501" spans="1:29" ht="15.75" customHeight="1">
      <c r="A501" s="55"/>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row>
    <row r="502" spans="1:29" ht="15.75" customHeight="1">
      <c r="A502" s="55"/>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row>
    <row r="503" spans="1:29" ht="15.75" customHeight="1">
      <c r="A503" s="55"/>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row>
    <row r="504" spans="1:29" ht="15.75" customHeight="1">
      <c r="A504" s="55"/>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row>
    <row r="505" spans="1:29" ht="15.75" customHeight="1">
      <c r="A505" s="55"/>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row>
    <row r="506" spans="1:29" ht="15.75" customHeight="1">
      <c r="A506" s="55"/>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row>
    <row r="507" spans="1:29" ht="15.75" customHeight="1">
      <c r="A507" s="55"/>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row>
    <row r="508" spans="1:29" ht="15.75" customHeight="1">
      <c r="A508" s="55"/>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row>
    <row r="509" spans="1:29" ht="15.75" customHeight="1">
      <c r="A509" s="55"/>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row>
    <row r="510" spans="1:29" ht="15.75" customHeight="1">
      <c r="A510" s="55"/>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row>
    <row r="511" spans="1:29" ht="15.75" customHeight="1">
      <c r="A511" s="55"/>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row>
    <row r="512" spans="1:29" ht="15.75" customHeight="1">
      <c r="A512" s="55"/>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row>
    <row r="513" spans="1:1" ht="15.75" customHeight="1">
      <c r="A513" s="55"/>
    </row>
    <row r="514" spans="1:1" ht="15.75" customHeight="1">
      <c r="A514" s="55"/>
    </row>
    <row r="515" spans="1:1" ht="15.75" customHeight="1">
      <c r="A515" s="55"/>
    </row>
    <row r="516" spans="1:1" ht="15.75" customHeight="1">
      <c r="A516" s="55"/>
    </row>
    <row r="517" spans="1:1" ht="15.75" customHeight="1">
      <c r="A517" s="55"/>
    </row>
    <row r="518" spans="1:1" ht="15.75" customHeight="1">
      <c r="A518" s="55"/>
    </row>
    <row r="519" spans="1:1" ht="15.75" customHeight="1">
      <c r="A519" s="55"/>
    </row>
    <row r="520" spans="1:1" ht="15.75" customHeight="1">
      <c r="A520" s="55"/>
    </row>
    <row r="521" spans="1:1" ht="15.75" customHeight="1">
      <c r="A521" s="55"/>
    </row>
    <row r="522" spans="1:1" ht="15.75" customHeight="1">
      <c r="A522" s="55"/>
    </row>
    <row r="523" spans="1:1" ht="15.75" customHeight="1">
      <c r="A523" s="55"/>
    </row>
    <row r="524" spans="1:1" ht="15.75" customHeight="1">
      <c r="A524" s="55"/>
    </row>
    <row r="525" spans="1:1" ht="15.75" customHeight="1">
      <c r="A525" s="55"/>
    </row>
    <row r="526" spans="1:1" ht="15.75" customHeight="1">
      <c r="A526" s="55"/>
    </row>
    <row r="527" spans="1:1" ht="15.75" customHeight="1">
      <c r="A527" s="55"/>
    </row>
    <row r="528" spans="1:1" ht="15.75" customHeight="1">
      <c r="A528" s="55"/>
    </row>
    <row r="529" spans="1:1" ht="15.75" customHeight="1">
      <c r="A529" s="55"/>
    </row>
    <row r="530" spans="1:1" ht="15.75" customHeight="1">
      <c r="A530" s="55"/>
    </row>
    <row r="531" spans="1:1" ht="15.75" customHeight="1">
      <c r="A531" s="55"/>
    </row>
    <row r="532" spans="1:1" ht="15.75" customHeight="1">
      <c r="A532" s="55"/>
    </row>
    <row r="533" spans="1:1" ht="15.75" customHeight="1">
      <c r="A533" s="55"/>
    </row>
    <row r="534" spans="1:1" ht="15.75" customHeight="1">
      <c r="A534" s="55"/>
    </row>
    <row r="535" spans="1:1" ht="15.75" customHeight="1">
      <c r="A535" s="55"/>
    </row>
    <row r="536" spans="1:1" ht="15.75" customHeight="1">
      <c r="A536" s="55"/>
    </row>
    <row r="537" spans="1:1" ht="15.75" customHeight="1">
      <c r="A537" s="55"/>
    </row>
    <row r="538" spans="1:1" ht="15.75" customHeight="1">
      <c r="A538" s="55"/>
    </row>
    <row r="539" spans="1:1" ht="15.75" customHeight="1">
      <c r="A539" s="55"/>
    </row>
    <row r="540" spans="1:1" ht="15.75" customHeight="1">
      <c r="A540" s="55"/>
    </row>
    <row r="541" spans="1:1" ht="15.75" customHeight="1">
      <c r="A541" s="55"/>
    </row>
    <row r="542" spans="1:1" ht="15.75" customHeight="1">
      <c r="A542" s="55"/>
    </row>
    <row r="543" spans="1:1" ht="15.75" customHeight="1">
      <c r="A543" s="55"/>
    </row>
    <row r="544" spans="1:1" ht="15.75" customHeight="1">
      <c r="A544" s="55"/>
    </row>
    <row r="545" spans="1:1" ht="15.75" customHeight="1">
      <c r="A545" s="55"/>
    </row>
    <row r="546" spans="1:1" ht="15.75" customHeight="1">
      <c r="A546" s="55"/>
    </row>
    <row r="547" spans="1:1" ht="15.75" customHeight="1">
      <c r="A547" s="55"/>
    </row>
    <row r="548" spans="1:1" ht="15.75" customHeight="1">
      <c r="A548" s="55"/>
    </row>
    <row r="549" spans="1:1" ht="15.75" customHeight="1">
      <c r="A549" s="55"/>
    </row>
    <row r="550" spans="1:1" ht="15.75" customHeight="1">
      <c r="A550" s="55"/>
    </row>
    <row r="551" spans="1:1" ht="15.75" customHeight="1">
      <c r="A551" s="55"/>
    </row>
    <row r="552" spans="1:1" ht="15.75" customHeight="1">
      <c r="A552" s="55"/>
    </row>
    <row r="553" spans="1:1" ht="15.75" customHeight="1">
      <c r="A553" s="55"/>
    </row>
    <row r="554" spans="1:1" ht="15.75" customHeight="1">
      <c r="A554" s="55"/>
    </row>
    <row r="555" spans="1:1" ht="15.75" customHeight="1">
      <c r="A555" s="55"/>
    </row>
    <row r="556" spans="1:1" ht="15.75" customHeight="1">
      <c r="A556" s="55"/>
    </row>
    <row r="557" spans="1:1" ht="15.75" customHeight="1">
      <c r="A557" s="55"/>
    </row>
    <row r="558" spans="1:1" ht="15.75" customHeight="1">
      <c r="A558" s="55"/>
    </row>
    <row r="559" spans="1:1" ht="15.75" customHeight="1">
      <c r="A559" s="55"/>
    </row>
    <row r="560" spans="1:1" ht="15.75" customHeight="1">
      <c r="A560" s="55"/>
    </row>
    <row r="561" spans="1:1" ht="15.75" customHeight="1">
      <c r="A561" s="55"/>
    </row>
    <row r="562" spans="1:1" ht="15.75" customHeight="1">
      <c r="A562" s="55"/>
    </row>
    <row r="563" spans="1:1" ht="15.75" customHeight="1">
      <c r="A563" s="55"/>
    </row>
    <row r="564" spans="1:1" ht="15.75" customHeight="1">
      <c r="A564" s="55"/>
    </row>
    <row r="565" spans="1:1" ht="15.75" customHeight="1">
      <c r="A565" s="55"/>
    </row>
    <row r="566" spans="1:1" ht="15.75" customHeight="1">
      <c r="A566" s="55"/>
    </row>
    <row r="567" spans="1:1" ht="15.75" customHeight="1">
      <c r="A567" s="55"/>
    </row>
    <row r="568" spans="1:1" ht="15.75" customHeight="1">
      <c r="A568" s="55"/>
    </row>
    <row r="569" spans="1:1" ht="15.75" customHeight="1">
      <c r="A569" s="55"/>
    </row>
    <row r="570" spans="1:1" ht="15.75" customHeight="1">
      <c r="A570" s="55"/>
    </row>
    <row r="571" spans="1:1" ht="15.75" customHeight="1">
      <c r="A571" s="55"/>
    </row>
    <row r="572" spans="1:1" ht="15.75" customHeight="1">
      <c r="A572" s="55"/>
    </row>
    <row r="573" spans="1:1" ht="15.75" customHeight="1">
      <c r="A573" s="55"/>
    </row>
    <row r="574" spans="1:1" ht="15.75" customHeight="1">
      <c r="A574" s="55"/>
    </row>
    <row r="575" spans="1:1" ht="15.75" customHeight="1">
      <c r="A575" s="55"/>
    </row>
    <row r="576" spans="1:1" ht="15.75" customHeight="1">
      <c r="A576" s="55"/>
    </row>
    <row r="577" spans="1:1" ht="15.75" customHeight="1">
      <c r="A577" s="55"/>
    </row>
    <row r="578" spans="1:1" ht="15.75" customHeight="1">
      <c r="A578" s="55"/>
    </row>
    <row r="579" spans="1:1" ht="15.75" customHeight="1">
      <c r="A579" s="55"/>
    </row>
    <row r="580" spans="1:1" ht="15.75" customHeight="1">
      <c r="A580" s="55"/>
    </row>
    <row r="581" spans="1:1" ht="15.75" customHeight="1">
      <c r="A581" s="55"/>
    </row>
    <row r="582" spans="1:1" ht="15.75" customHeight="1">
      <c r="A582" s="55"/>
    </row>
    <row r="583" spans="1:1" ht="15.75" customHeight="1">
      <c r="A583" s="55"/>
    </row>
    <row r="584" spans="1:1" ht="15.75" customHeight="1">
      <c r="A584" s="55"/>
    </row>
    <row r="585" spans="1:1" ht="15.75" customHeight="1">
      <c r="A585" s="55"/>
    </row>
    <row r="586" spans="1:1" ht="15.75" customHeight="1">
      <c r="A586" s="55"/>
    </row>
    <row r="587" spans="1:1" ht="15.75" customHeight="1">
      <c r="A587" s="55"/>
    </row>
    <row r="588" spans="1:1" ht="15.75" customHeight="1">
      <c r="A588" s="55"/>
    </row>
    <row r="589" spans="1:1" ht="15.75" customHeight="1">
      <c r="A589" s="55"/>
    </row>
    <row r="590" spans="1:1" ht="15.75" customHeight="1">
      <c r="A590" s="55"/>
    </row>
    <row r="591" spans="1:1" ht="15.75" customHeight="1">
      <c r="A591" s="55"/>
    </row>
    <row r="592" spans="1:1" ht="15.75" customHeight="1">
      <c r="A592" s="55"/>
    </row>
    <row r="593" spans="1:1" ht="15.75" customHeight="1">
      <c r="A593" s="55"/>
    </row>
    <row r="594" spans="1:1" ht="15.75" customHeight="1">
      <c r="A594" s="55"/>
    </row>
    <row r="595" spans="1:1" ht="15.75" customHeight="1">
      <c r="A595" s="55"/>
    </row>
    <row r="596" spans="1:1" ht="15.75" customHeight="1">
      <c r="A596" s="55"/>
    </row>
    <row r="597" spans="1:1" ht="15.75" customHeight="1">
      <c r="A597" s="55"/>
    </row>
    <row r="598" spans="1:1" ht="15.75" customHeight="1">
      <c r="A598" s="55"/>
    </row>
    <row r="599" spans="1:1" ht="15.75" customHeight="1">
      <c r="A599" s="55"/>
    </row>
    <row r="600" spans="1:1" ht="15.75" customHeight="1">
      <c r="A600" s="55"/>
    </row>
    <row r="601" spans="1:1" ht="15.75" customHeight="1">
      <c r="A601" s="55"/>
    </row>
    <row r="602" spans="1:1" ht="15.75" customHeight="1">
      <c r="A602" s="55"/>
    </row>
    <row r="603" spans="1:1" ht="15.75" customHeight="1">
      <c r="A603" s="55"/>
    </row>
    <row r="604" spans="1:1" ht="15.75" customHeight="1">
      <c r="A604" s="55"/>
    </row>
    <row r="605" spans="1:1" ht="15.75" customHeight="1">
      <c r="A605" s="55"/>
    </row>
    <row r="606" spans="1:1" ht="15.75" customHeight="1">
      <c r="A606" s="55"/>
    </row>
    <row r="607" spans="1:1" ht="15.75" customHeight="1">
      <c r="A607" s="55"/>
    </row>
    <row r="608" spans="1:1" ht="15.75" customHeight="1">
      <c r="A608" s="55"/>
    </row>
    <row r="609" spans="1:1" ht="15.75" customHeight="1">
      <c r="A609" s="55"/>
    </row>
    <row r="610" spans="1:1" ht="15.75" customHeight="1">
      <c r="A610" s="55"/>
    </row>
    <row r="611" spans="1:1" ht="15.75" customHeight="1">
      <c r="A611" s="55"/>
    </row>
    <row r="612" spans="1:1" ht="15.75" customHeight="1">
      <c r="A612" s="55"/>
    </row>
    <row r="613" spans="1:1" ht="15.75" customHeight="1">
      <c r="A613" s="55"/>
    </row>
    <row r="614" spans="1:1" ht="15.75" customHeight="1">
      <c r="A614" s="55"/>
    </row>
    <row r="615" spans="1:1" ht="15.75" customHeight="1">
      <c r="A615" s="55"/>
    </row>
    <row r="616" spans="1:1" ht="15.75" customHeight="1">
      <c r="A616" s="55"/>
    </row>
    <row r="617" spans="1:1" ht="15.75" customHeight="1">
      <c r="A617" s="55"/>
    </row>
    <row r="618" spans="1:1" ht="15.75" customHeight="1">
      <c r="A618" s="55"/>
    </row>
    <row r="619" spans="1:1" ht="15.75" customHeight="1">
      <c r="A619" s="55"/>
    </row>
    <row r="620" spans="1:1" ht="15.75" customHeight="1">
      <c r="A620" s="55"/>
    </row>
    <row r="621" spans="1:1" ht="15.75" customHeight="1">
      <c r="A621" s="55"/>
    </row>
    <row r="622" spans="1:1" ht="15.75" customHeight="1">
      <c r="A622" s="55"/>
    </row>
    <row r="623" spans="1:1" ht="15.75" customHeight="1">
      <c r="A623" s="55"/>
    </row>
    <row r="624" spans="1:1" ht="15.75" customHeight="1">
      <c r="A624" s="55"/>
    </row>
    <row r="625" spans="1:1" ht="15.75" customHeight="1">
      <c r="A625" s="55"/>
    </row>
    <row r="626" spans="1:1" ht="15.75" customHeight="1">
      <c r="A626" s="55"/>
    </row>
    <row r="627" spans="1:1" ht="15.75" customHeight="1">
      <c r="A627" s="55"/>
    </row>
    <row r="628" spans="1:1" ht="15.75" customHeight="1">
      <c r="A628" s="55"/>
    </row>
    <row r="629" spans="1:1" ht="15.75" customHeight="1">
      <c r="A629" s="55"/>
    </row>
    <row r="630" spans="1:1" ht="15.75" customHeight="1">
      <c r="A630" s="55"/>
    </row>
    <row r="631" spans="1:1" ht="15.75" customHeight="1">
      <c r="A631" s="55"/>
    </row>
    <row r="632" spans="1:1" ht="15.75" customHeight="1">
      <c r="A632" s="55"/>
    </row>
    <row r="633" spans="1:1" ht="15.75" customHeight="1">
      <c r="A633" s="55"/>
    </row>
    <row r="634" spans="1:1" ht="15.75" customHeight="1">
      <c r="A634" s="55"/>
    </row>
    <row r="635" spans="1:1" ht="15.75" customHeight="1">
      <c r="A635" s="55"/>
    </row>
    <row r="636" spans="1:1" ht="15.75" customHeight="1">
      <c r="A636" s="55"/>
    </row>
    <row r="637" spans="1:1" ht="15.75" customHeight="1">
      <c r="A637" s="55"/>
    </row>
    <row r="638" spans="1:1" ht="15.75" customHeight="1">
      <c r="A638" s="55"/>
    </row>
    <row r="639" spans="1:1" ht="15.75" customHeight="1">
      <c r="A639" s="55"/>
    </row>
    <row r="640" spans="1:1" ht="15.75" customHeight="1">
      <c r="A640" s="55"/>
    </row>
    <row r="641" spans="1:1" ht="15.75" customHeight="1">
      <c r="A641" s="55"/>
    </row>
    <row r="642" spans="1:1" ht="15.75" customHeight="1">
      <c r="A642" s="55"/>
    </row>
    <row r="643" spans="1:1" ht="15.75" customHeight="1">
      <c r="A643" s="55"/>
    </row>
    <row r="644" spans="1:1" ht="15.75" customHeight="1">
      <c r="A644" s="55"/>
    </row>
    <row r="645" spans="1:1" ht="15.75" customHeight="1">
      <c r="A645" s="55"/>
    </row>
    <row r="646" spans="1:1" ht="15.75" customHeight="1">
      <c r="A646" s="55"/>
    </row>
    <row r="647" spans="1:1" ht="15.75" customHeight="1">
      <c r="A647" s="55"/>
    </row>
    <row r="648" spans="1:1" ht="15.75" customHeight="1">
      <c r="A648" s="55"/>
    </row>
    <row r="649" spans="1:1" ht="15.75" customHeight="1">
      <c r="A649" s="55"/>
    </row>
    <row r="650" spans="1:1" ht="15.75" customHeight="1">
      <c r="A650" s="55"/>
    </row>
    <row r="651" spans="1:1" ht="15.75" customHeight="1">
      <c r="A651" s="55"/>
    </row>
    <row r="652" spans="1:1" ht="15.75" customHeight="1">
      <c r="A652" s="55"/>
    </row>
    <row r="653" spans="1:1" ht="15.75" customHeight="1">
      <c r="A653" s="55"/>
    </row>
    <row r="654" spans="1:1" ht="15.75" customHeight="1">
      <c r="A654" s="55"/>
    </row>
    <row r="655" spans="1:1" ht="15.75" customHeight="1">
      <c r="A655" s="55"/>
    </row>
    <row r="656" spans="1:1" ht="15.75" customHeight="1">
      <c r="A656" s="55"/>
    </row>
    <row r="657" spans="1:1" ht="15.75" customHeight="1">
      <c r="A657" s="55"/>
    </row>
    <row r="658" spans="1:1" ht="15.75" customHeight="1">
      <c r="A658" s="55"/>
    </row>
    <row r="659" spans="1:1" ht="15.75" customHeight="1">
      <c r="A659" s="55"/>
    </row>
    <row r="660" spans="1:1" ht="15.75" customHeight="1">
      <c r="A660" s="55"/>
    </row>
    <row r="661" spans="1:1" ht="15.75" customHeight="1">
      <c r="A661" s="55"/>
    </row>
    <row r="662" spans="1:1" ht="15.75" customHeight="1">
      <c r="A662" s="55"/>
    </row>
    <row r="663" spans="1:1" ht="15.75" customHeight="1">
      <c r="A663" s="55"/>
    </row>
    <row r="664" spans="1:1" ht="15.75" customHeight="1">
      <c r="A664" s="55"/>
    </row>
    <row r="665" spans="1:1" ht="15.75" customHeight="1">
      <c r="A665" s="55"/>
    </row>
    <row r="666" spans="1:1" ht="15.75" customHeight="1">
      <c r="A666" s="55"/>
    </row>
    <row r="667" spans="1:1" ht="15.75" customHeight="1">
      <c r="A667" s="55"/>
    </row>
    <row r="668" spans="1:1" ht="15.75" customHeight="1">
      <c r="A668" s="55"/>
    </row>
    <row r="669" spans="1:1" ht="15.75" customHeight="1">
      <c r="A669" s="55"/>
    </row>
    <row r="670" spans="1:1" ht="15.75" customHeight="1">
      <c r="A670" s="55"/>
    </row>
    <row r="671" spans="1:1" ht="15.75" customHeight="1">
      <c r="A671" s="55"/>
    </row>
    <row r="672" spans="1:1" ht="15.75" customHeight="1">
      <c r="A672" s="55"/>
    </row>
    <row r="673" spans="1:1" ht="15.75" customHeight="1">
      <c r="A673" s="55"/>
    </row>
    <row r="674" spans="1:1" ht="15.75" customHeight="1">
      <c r="A674" s="55"/>
    </row>
    <row r="675" spans="1:1" ht="15.75" customHeight="1">
      <c r="A675" s="55"/>
    </row>
    <row r="676" spans="1:1" ht="15.75" customHeight="1">
      <c r="A676" s="55"/>
    </row>
    <row r="677" spans="1:1" ht="15.75" customHeight="1">
      <c r="A677" s="55"/>
    </row>
    <row r="678" spans="1:1" ht="15.75" customHeight="1">
      <c r="A678" s="55"/>
    </row>
    <row r="679" spans="1:1" ht="15.75" customHeight="1">
      <c r="A679" s="55"/>
    </row>
    <row r="680" spans="1:1" ht="15.75" customHeight="1">
      <c r="A680" s="55"/>
    </row>
    <row r="681" spans="1:1" ht="15.75" customHeight="1">
      <c r="A681" s="55"/>
    </row>
    <row r="682" spans="1:1" ht="15.75" customHeight="1">
      <c r="A682" s="55"/>
    </row>
    <row r="683" spans="1:1" ht="15.75" customHeight="1">
      <c r="A683" s="55"/>
    </row>
    <row r="684" spans="1:1" ht="15.75" customHeight="1">
      <c r="A684" s="55"/>
    </row>
    <row r="685" spans="1:1" ht="15.75" customHeight="1">
      <c r="A685" s="55"/>
    </row>
    <row r="686" spans="1:1" ht="15.75" customHeight="1">
      <c r="A686" s="55"/>
    </row>
    <row r="687" spans="1:1" ht="15.75" customHeight="1">
      <c r="A687" s="55"/>
    </row>
    <row r="688" spans="1:1" ht="15.75" customHeight="1">
      <c r="A688" s="55"/>
    </row>
    <row r="689" spans="1:1" ht="15.75" customHeight="1">
      <c r="A689" s="55"/>
    </row>
    <row r="690" spans="1:1" ht="15.75" customHeight="1">
      <c r="A690" s="55"/>
    </row>
    <row r="691" spans="1:1" ht="15.75" customHeight="1">
      <c r="A691" s="55"/>
    </row>
    <row r="692" spans="1:1" ht="15.75" customHeight="1">
      <c r="A692" s="55"/>
    </row>
    <row r="693" spans="1:1" ht="15.75" customHeight="1">
      <c r="A693" s="55"/>
    </row>
    <row r="694" spans="1:1" ht="15.75" customHeight="1">
      <c r="A694" s="55"/>
    </row>
    <row r="695" spans="1:1" ht="15.75" customHeight="1">
      <c r="A695" s="55"/>
    </row>
    <row r="696" spans="1:1" ht="15.75" customHeight="1">
      <c r="A696" s="55"/>
    </row>
    <row r="697" spans="1:1" ht="15.75" customHeight="1">
      <c r="A697" s="55"/>
    </row>
    <row r="698" spans="1:1" ht="15.75" customHeight="1">
      <c r="A698" s="55"/>
    </row>
    <row r="699" spans="1:1" ht="15.75" customHeight="1">
      <c r="A699" s="55"/>
    </row>
    <row r="700" spans="1:1" ht="15.75" customHeight="1">
      <c r="A700" s="55"/>
    </row>
    <row r="701" spans="1:1" ht="15.75" customHeight="1">
      <c r="A701" s="55"/>
    </row>
    <row r="702" spans="1:1" ht="15.75" customHeight="1">
      <c r="A702" s="55"/>
    </row>
    <row r="703" spans="1:1" ht="15.75" customHeight="1">
      <c r="A703" s="55"/>
    </row>
    <row r="704" spans="1:1" ht="15.75" customHeight="1">
      <c r="A704" s="55"/>
    </row>
    <row r="705" spans="1:1" ht="15.75" customHeight="1">
      <c r="A705" s="55"/>
    </row>
    <row r="706" spans="1:1" ht="15.75" customHeight="1">
      <c r="A706" s="55"/>
    </row>
    <row r="707" spans="1:1" ht="15.75" customHeight="1">
      <c r="A707" s="55"/>
    </row>
    <row r="708" spans="1:1" ht="15.75" customHeight="1">
      <c r="A708" s="55"/>
    </row>
    <row r="709" spans="1:1" ht="15.75" customHeight="1">
      <c r="A709" s="55"/>
    </row>
    <row r="710" spans="1:1" ht="15.75" customHeight="1">
      <c r="A710" s="55"/>
    </row>
    <row r="711" spans="1:1" ht="15.75" customHeight="1">
      <c r="A711" s="55"/>
    </row>
    <row r="712" spans="1:1" ht="15.75" customHeight="1">
      <c r="A712" s="55"/>
    </row>
    <row r="713" spans="1:1" ht="15.75" customHeight="1">
      <c r="A713" s="55"/>
    </row>
    <row r="714" spans="1:1" ht="15.75" customHeight="1">
      <c r="A714" s="55"/>
    </row>
    <row r="715" spans="1:1" ht="15.75" customHeight="1">
      <c r="A715" s="55"/>
    </row>
    <row r="716" spans="1:1" ht="15.75" customHeight="1">
      <c r="A716" s="55"/>
    </row>
    <row r="717" spans="1:1" ht="15.75" customHeight="1">
      <c r="A717" s="55"/>
    </row>
    <row r="718" spans="1:1" ht="15.75" customHeight="1">
      <c r="A718" s="55"/>
    </row>
    <row r="719" spans="1:1" ht="15.75" customHeight="1">
      <c r="A719" s="55"/>
    </row>
    <row r="720" spans="1:1" ht="15.75" customHeight="1">
      <c r="A720" s="55"/>
    </row>
    <row r="721" spans="1:1" ht="15.75" customHeight="1">
      <c r="A721" s="55"/>
    </row>
    <row r="722" spans="1:1" ht="15.75" customHeight="1">
      <c r="A722" s="55"/>
    </row>
    <row r="723" spans="1:1" ht="15.75" customHeight="1">
      <c r="A723" s="55"/>
    </row>
    <row r="724" spans="1:1" ht="15.75" customHeight="1">
      <c r="A724" s="55"/>
    </row>
    <row r="725" spans="1:1" ht="15.75" customHeight="1">
      <c r="A725" s="55"/>
    </row>
    <row r="726" spans="1:1" ht="15.75" customHeight="1">
      <c r="A726" s="55"/>
    </row>
    <row r="727" spans="1:1" ht="15.75" customHeight="1">
      <c r="A727" s="55"/>
    </row>
    <row r="728" spans="1:1" ht="15.75" customHeight="1">
      <c r="A728" s="55"/>
    </row>
    <row r="729" spans="1:1" ht="15.75" customHeight="1">
      <c r="A729" s="55"/>
    </row>
    <row r="730" spans="1:1" ht="15.75" customHeight="1">
      <c r="A730" s="55"/>
    </row>
    <row r="731" spans="1:1" ht="15.75" customHeight="1">
      <c r="A731" s="55"/>
    </row>
    <row r="732" spans="1:1" ht="15.75" customHeight="1">
      <c r="A732" s="55"/>
    </row>
    <row r="733" spans="1:1" ht="15.75" customHeight="1">
      <c r="A733" s="55"/>
    </row>
    <row r="734" spans="1:1" ht="15.75" customHeight="1">
      <c r="A734" s="55"/>
    </row>
    <row r="735" spans="1:1" ht="15.75" customHeight="1">
      <c r="A735" s="55"/>
    </row>
    <row r="736" spans="1:1" ht="15.75" customHeight="1">
      <c r="A736" s="55"/>
    </row>
    <row r="737" spans="1:1" ht="15.75" customHeight="1">
      <c r="A737" s="55"/>
    </row>
    <row r="738" spans="1:1" ht="15.75" customHeight="1">
      <c r="A738" s="55"/>
    </row>
    <row r="739" spans="1:1" ht="15.75" customHeight="1">
      <c r="A739" s="55"/>
    </row>
    <row r="740" spans="1:1" ht="15.75" customHeight="1">
      <c r="A740" s="55"/>
    </row>
    <row r="741" spans="1:1" ht="15.75" customHeight="1">
      <c r="A741" s="55"/>
    </row>
    <row r="742" spans="1:1" ht="15.75" customHeight="1">
      <c r="A742" s="55"/>
    </row>
    <row r="743" spans="1:1" ht="15.75" customHeight="1">
      <c r="A743" s="55"/>
    </row>
    <row r="744" spans="1:1" ht="15.75" customHeight="1">
      <c r="A744" s="55"/>
    </row>
    <row r="745" spans="1:1" ht="15.75" customHeight="1">
      <c r="A745" s="55"/>
    </row>
    <row r="746" spans="1:1" ht="15.75" customHeight="1">
      <c r="A746" s="55"/>
    </row>
    <row r="747" spans="1:1" ht="15.75" customHeight="1">
      <c r="A747" s="55"/>
    </row>
    <row r="748" spans="1:1" ht="15.75" customHeight="1">
      <c r="A748" s="55"/>
    </row>
    <row r="749" spans="1:1" ht="15.75" customHeight="1">
      <c r="A749" s="55"/>
    </row>
    <row r="750" spans="1:1" ht="15.75" customHeight="1">
      <c r="A750" s="55"/>
    </row>
    <row r="751" spans="1:1" ht="15.75" customHeight="1">
      <c r="A751" s="55"/>
    </row>
    <row r="752" spans="1:1" ht="15.75" customHeight="1">
      <c r="A752" s="55"/>
    </row>
    <row r="753" spans="1:1" ht="15.75" customHeight="1">
      <c r="A753" s="55"/>
    </row>
    <row r="754" spans="1:1" ht="15.75" customHeight="1">
      <c r="A754" s="55"/>
    </row>
    <row r="755" spans="1:1" ht="15.75" customHeight="1">
      <c r="A755" s="55"/>
    </row>
    <row r="756" spans="1:1" ht="15.75" customHeight="1">
      <c r="A756" s="55"/>
    </row>
    <row r="757" spans="1:1" ht="15.75" customHeight="1">
      <c r="A757" s="55"/>
    </row>
    <row r="758" spans="1:1" ht="15.75" customHeight="1">
      <c r="A758" s="55"/>
    </row>
    <row r="759" spans="1:1" ht="15.75" customHeight="1">
      <c r="A759" s="55"/>
    </row>
    <row r="760" spans="1:1" ht="15.75" customHeight="1">
      <c r="A760" s="55"/>
    </row>
    <row r="761" spans="1:1" ht="15.75" customHeight="1">
      <c r="A761" s="55"/>
    </row>
    <row r="762" spans="1:1" ht="15.75" customHeight="1">
      <c r="A762" s="55"/>
    </row>
    <row r="763" spans="1:1" ht="15.75" customHeight="1">
      <c r="A763" s="55"/>
    </row>
    <row r="764" spans="1:1" ht="15.75" customHeight="1">
      <c r="A764" s="55"/>
    </row>
    <row r="765" spans="1:1" ht="15.75" customHeight="1">
      <c r="A765" s="55"/>
    </row>
    <row r="766" spans="1:1" ht="15.75" customHeight="1">
      <c r="A766" s="55"/>
    </row>
    <row r="767" spans="1:1" ht="15.75" customHeight="1">
      <c r="A767" s="55"/>
    </row>
    <row r="768" spans="1:1" ht="15.75" customHeight="1">
      <c r="A768" s="55"/>
    </row>
    <row r="769" spans="1:1" ht="15.75" customHeight="1">
      <c r="A769" s="55"/>
    </row>
    <row r="770" spans="1:1" ht="15.75" customHeight="1">
      <c r="A770" s="55"/>
    </row>
    <row r="771" spans="1:1" ht="15.75" customHeight="1">
      <c r="A771" s="55"/>
    </row>
    <row r="772" spans="1:1" ht="15.75" customHeight="1">
      <c r="A772" s="55"/>
    </row>
    <row r="773" spans="1:1" ht="15.75" customHeight="1">
      <c r="A773" s="55"/>
    </row>
    <row r="774" spans="1:1" ht="15.75" customHeight="1">
      <c r="A774" s="55"/>
    </row>
    <row r="775" spans="1:1" ht="15.75" customHeight="1">
      <c r="A775" s="55"/>
    </row>
    <row r="776" spans="1:1" ht="15.75" customHeight="1">
      <c r="A776" s="55"/>
    </row>
    <row r="777" spans="1:1" ht="15.75" customHeight="1">
      <c r="A777" s="55"/>
    </row>
    <row r="778" spans="1:1" ht="15.75" customHeight="1">
      <c r="A778" s="55"/>
    </row>
    <row r="779" spans="1:1" ht="15.75" customHeight="1">
      <c r="A779" s="55"/>
    </row>
    <row r="780" spans="1:1" ht="15.75" customHeight="1">
      <c r="A780" s="55"/>
    </row>
    <row r="781" spans="1:1" ht="15.75" customHeight="1">
      <c r="A781" s="55"/>
    </row>
    <row r="782" spans="1:1" ht="15.75" customHeight="1">
      <c r="A782" s="55"/>
    </row>
    <row r="783" spans="1:1" ht="15.75" customHeight="1">
      <c r="A783" s="55"/>
    </row>
    <row r="784" spans="1:1" ht="15.75" customHeight="1">
      <c r="A784" s="55"/>
    </row>
    <row r="785" spans="1:1" ht="15.75" customHeight="1">
      <c r="A785" s="55"/>
    </row>
    <row r="786" spans="1:1" ht="15.75" customHeight="1">
      <c r="A786" s="55"/>
    </row>
    <row r="787" spans="1:1" ht="15.75" customHeight="1">
      <c r="A787" s="55"/>
    </row>
    <row r="788" spans="1:1" ht="15.75" customHeight="1">
      <c r="A788" s="55"/>
    </row>
    <row r="789" spans="1:1" ht="15.75" customHeight="1">
      <c r="A789" s="55"/>
    </row>
    <row r="790" spans="1:1" ht="15.75" customHeight="1">
      <c r="A790" s="55"/>
    </row>
    <row r="791" spans="1:1" ht="15.75" customHeight="1">
      <c r="A791" s="55"/>
    </row>
    <row r="792" spans="1:1" ht="15.75" customHeight="1">
      <c r="A792" s="55"/>
    </row>
    <row r="793" spans="1:1" ht="15.75" customHeight="1">
      <c r="A793" s="55"/>
    </row>
    <row r="794" spans="1:1" ht="15.75" customHeight="1">
      <c r="A794" s="55"/>
    </row>
    <row r="795" spans="1:1" ht="15.75" customHeight="1">
      <c r="A795" s="55"/>
    </row>
    <row r="796" spans="1:1" ht="15.75" customHeight="1">
      <c r="A796" s="55"/>
    </row>
    <row r="797" spans="1:1" ht="15.75" customHeight="1">
      <c r="A797" s="55"/>
    </row>
    <row r="798" spans="1:1" ht="15.75" customHeight="1">
      <c r="A798" s="55"/>
    </row>
    <row r="799" spans="1:1" ht="15.75" customHeight="1">
      <c r="A799" s="55"/>
    </row>
    <row r="800" spans="1:1" ht="15.75" customHeight="1">
      <c r="A800" s="55"/>
    </row>
    <row r="801" spans="1:1" ht="15.75" customHeight="1">
      <c r="A801" s="55"/>
    </row>
    <row r="802" spans="1:1" ht="15.75" customHeight="1">
      <c r="A802" s="55"/>
    </row>
    <row r="803" spans="1:1" ht="15.75" customHeight="1">
      <c r="A803" s="55"/>
    </row>
    <row r="804" spans="1:1" ht="15.75" customHeight="1">
      <c r="A804" s="55"/>
    </row>
    <row r="805" spans="1:1" ht="15.75" customHeight="1">
      <c r="A805" s="55"/>
    </row>
    <row r="806" spans="1:1" ht="15.75" customHeight="1">
      <c r="A806" s="55"/>
    </row>
    <row r="807" spans="1:1" ht="15.75" customHeight="1">
      <c r="A807" s="55"/>
    </row>
    <row r="808" spans="1:1" ht="15.75" customHeight="1">
      <c r="A808" s="55"/>
    </row>
    <row r="809" spans="1:1" ht="15.75" customHeight="1">
      <c r="A809" s="55"/>
    </row>
    <row r="810" spans="1:1" ht="15.75" customHeight="1">
      <c r="A810" s="55"/>
    </row>
    <row r="811" spans="1:1" ht="15.75" customHeight="1">
      <c r="A811" s="55"/>
    </row>
    <row r="812" spans="1:1" ht="15.75" customHeight="1">
      <c r="A812" s="55"/>
    </row>
    <row r="813" spans="1:1" ht="15.75" customHeight="1">
      <c r="A813" s="55"/>
    </row>
    <row r="814" spans="1:1" ht="15.75" customHeight="1">
      <c r="A814" s="55"/>
    </row>
    <row r="815" spans="1:1" ht="15.75" customHeight="1">
      <c r="A815" s="55"/>
    </row>
    <row r="816" spans="1:1" ht="15.75" customHeight="1">
      <c r="A816" s="55"/>
    </row>
    <row r="817" spans="1:1" ht="15.75" customHeight="1">
      <c r="A817" s="55"/>
    </row>
    <row r="818" spans="1:1" ht="15.75" customHeight="1">
      <c r="A818" s="55"/>
    </row>
    <row r="819" spans="1:1" ht="15.75" customHeight="1">
      <c r="A819" s="55"/>
    </row>
    <row r="820" spans="1:1" ht="15.75" customHeight="1">
      <c r="A820" s="55"/>
    </row>
    <row r="821" spans="1:1" ht="15.75" customHeight="1">
      <c r="A821" s="55"/>
    </row>
    <row r="822" spans="1:1" ht="15.75" customHeight="1">
      <c r="A822" s="55"/>
    </row>
    <row r="823" spans="1:1" ht="15.75" customHeight="1">
      <c r="A823" s="55"/>
    </row>
    <row r="824" spans="1:1" ht="15.75" customHeight="1">
      <c r="A824" s="55"/>
    </row>
    <row r="825" spans="1:1" ht="15.75" customHeight="1">
      <c r="A825" s="55"/>
    </row>
    <row r="826" spans="1:1" ht="15.75" customHeight="1">
      <c r="A826" s="55"/>
    </row>
    <row r="827" spans="1:1" ht="15.75" customHeight="1">
      <c r="A827" s="55"/>
    </row>
    <row r="828" spans="1:1" ht="15.75" customHeight="1">
      <c r="A828" s="55"/>
    </row>
    <row r="829" spans="1:1" ht="15.75" customHeight="1">
      <c r="A829" s="55"/>
    </row>
    <row r="830" spans="1:1" ht="15.75" customHeight="1">
      <c r="A830" s="55"/>
    </row>
    <row r="831" spans="1:1" ht="15.75" customHeight="1">
      <c r="A831" s="55"/>
    </row>
    <row r="832" spans="1:1" ht="15.75" customHeight="1">
      <c r="A832" s="55"/>
    </row>
    <row r="833" spans="1:1" ht="15.75" customHeight="1">
      <c r="A833" s="55"/>
    </row>
    <row r="834" spans="1:1" ht="15.75" customHeight="1">
      <c r="A834" s="55"/>
    </row>
    <row r="835" spans="1:1" ht="15.75" customHeight="1">
      <c r="A835" s="55"/>
    </row>
    <row r="836" spans="1:1" ht="15.75" customHeight="1">
      <c r="A836" s="55"/>
    </row>
    <row r="837" spans="1:1" ht="15.75" customHeight="1">
      <c r="A837" s="55"/>
    </row>
    <row r="838" spans="1:1" ht="15.75" customHeight="1">
      <c r="A838" s="55"/>
    </row>
    <row r="839" spans="1:1" ht="15.75" customHeight="1">
      <c r="A839" s="55"/>
    </row>
    <row r="840" spans="1:1" ht="15.75" customHeight="1">
      <c r="A840" s="55"/>
    </row>
    <row r="841" spans="1:1" ht="15.75" customHeight="1">
      <c r="A841" s="55"/>
    </row>
    <row r="842" spans="1:1" ht="15.75" customHeight="1">
      <c r="A842" s="55"/>
    </row>
    <row r="843" spans="1:1" ht="15.75" customHeight="1">
      <c r="A843" s="55"/>
    </row>
    <row r="844" spans="1:1" ht="15.75" customHeight="1">
      <c r="A844" s="55"/>
    </row>
    <row r="845" spans="1:1" ht="15.75" customHeight="1">
      <c r="A845" s="55"/>
    </row>
    <row r="846" spans="1:1" ht="15.75" customHeight="1">
      <c r="A846" s="55"/>
    </row>
    <row r="847" spans="1:1" ht="15.75" customHeight="1">
      <c r="A847" s="55"/>
    </row>
    <row r="848" spans="1:1" ht="15.75" customHeight="1">
      <c r="A848" s="55"/>
    </row>
    <row r="849" spans="1:1" ht="15.75" customHeight="1">
      <c r="A849" s="55"/>
    </row>
    <row r="850" spans="1:1" ht="15.75" customHeight="1">
      <c r="A850" s="55"/>
    </row>
    <row r="851" spans="1:1" ht="15.75" customHeight="1">
      <c r="A851" s="55"/>
    </row>
    <row r="852" spans="1:1" ht="15.75" customHeight="1">
      <c r="A852" s="55"/>
    </row>
    <row r="853" spans="1:1" ht="15.75" customHeight="1">
      <c r="A853" s="55"/>
    </row>
    <row r="854" spans="1:1" ht="15.75" customHeight="1">
      <c r="A854" s="55"/>
    </row>
    <row r="855" spans="1:1" ht="15.75" customHeight="1">
      <c r="A855" s="55"/>
    </row>
    <row r="856" spans="1:1" ht="15.75" customHeight="1">
      <c r="A856" s="55"/>
    </row>
    <row r="857" spans="1:1" ht="15.75" customHeight="1">
      <c r="A857" s="55"/>
    </row>
    <row r="858" spans="1:1" ht="15.75" customHeight="1">
      <c r="A858" s="55"/>
    </row>
    <row r="859" spans="1:1" ht="15.75" customHeight="1">
      <c r="A859" s="55"/>
    </row>
    <row r="860" spans="1:1" ht="15.75" customHeight="1">
      <c r="A860" s="55"/>
    </row>
    <row r="861" spans="1:1" ht="15.75" customHeight="1">
      <c r="A861" s="55"/>
    </row>
    <row r="862" spans="1:1" ht="15.75" customHeight="1">
      <c r="A862" s="55"/>
    </row>
    <row r="863" spans="1:1" ht="15.75" customHeight="1">
      <c r="A863" s="55"/>
    </row>
    <row r="864" spans="1:1" ht="15.75" customHeight="1">
      <c r="A864" s="55"/>
    </row>
    <row r="865" spans="1:1" ht="15.75" customHeight="1">
      <c r="A865" s="55"/>
    </row>
    <row r="866" spans="1:1" ht="15.75" customHeight="1">
      <c r="A866" s="55"/>
    </row>
    <row r="867" spans="1:1" ht="15.75" customHeight="1">
      <c r="A867" s="55"/>
    </row>
    <row r="868" spans="1:1" ht="15.75" customHeight="1">
      <c r="A868" s="55"/>
    </row>
    <row r="869" spans="1:1" ht="15.75" customHeight="1">
      <c r="A869" s="55"/>
    </row>
    <row r="870" spans="1:1" ht="15.75" customHeight="1">
      <c r="A870" s="55"/>
    </row>
    <row r="871" spans="1:1" ht="15.75" customHeight="1">
      <c r="A871" s="55"/>
    </row>
    <row r="872" spans="1:1" ht="15.75" customHeight="1">
      <c r="A872" s="55"/>
    </row>
    <row r="873" spans="1:1" ht="15.75" customHeight="1">
      <c r="A873" s="55"/>
    </row>
    <row r="874" spans="1:1" ht="15.75" customHeight="1">
      <c r="A874" s="55"/>
    </row>
    <row r="875" spans="1:1" ht="15.75" customHeight="1">
      <c r="A875" s="55"/>
    </row>
    <row r="876" spans="1:1" ht="15.75" customHeight="1">
      <c r="A876" s="55"/>
    </row>
    <row r="877" spans="1:1" ht="15.75" customHeight="1">
      <c r="A877" s="55"/>
    </row>
    <row r="878" spans="1:1" ht="15.75" customHeight="1">
      <c r="A878" s="55"/>
    </row>
    <row r="879" spans="1:1" ht="15.75" customHeight="1">
      <c r="A879" s="55"/>
    </row>
    <row r="880" spans="1:1" ht="15.75" customHeight="1">
      <c r="A880" s="55"/>
    </row>
    <row r="881" spans="1:1" ht="15.75" customHeight="1">
      <c r="A881" s="55"/>
    </row>
    <row r="882" spans="1:1" ht="15.75" customHeight="1">
      <c r="A882" s="55"/>
    </row>
    <row r="883" spans="1:1" ht="15.75" customHeight="1">
      <c r="A883" s="55"/>
    </row>
    <row r="884" spans="1:1" ht="15.75" customHeight="1">
      <c r="A884" s="55"/>
    </row>
    <row r="885" spans="1:1" ht="15.75" customHeight="1">
      <c r="A885" s="55"/>
    </row>
    <row r="886" spans="1:1" ht="15.75" customHeight="1">
      <c r="A886" s="55"/>
    </row>
    <row r="887" spans="1:1" ht="15.75" customHeight="1">
      <c r="A887" s="55"/>
    </row>
    <row r="888" spans="1:1" ht="15.75" customHeight="1">
      <c r="A888" s="55"/>
    </row>
    <row r="889" spans="1:1" ht="15.75" customHeight="1">
      <c r="A889" s="55"/>
    </row>
    <row r="890" spans="1:1" ht="15.75" customHeight="1">
      <c r="A890" s="55"/>
    </row>
    <row r="891" spans="1:1" ht="15.75" customHeight="1">
      <c r="A891" s="55"/>
    </row>
    <row r="892" spans="1:1" ht="15.75" customHeight="1">
      <c r="A892" s="55"/>
    </row>
    <row r="893" spans="1:1" ht="15.75" customHeight="1">
      <c r="A893" s="55"/>
    </row>
    <row r="894" spans="1:1" ht="15.75" customHeight="1">
      <c r="A894" s="55"/>
    </row>
    <row r="895" spans="1:1" ht="15.75" customHeight="1">
      <c r="A895" s="55"/>
    </row>
    <row r="896" spans="1:1" ht="15.75" customHeight="1">
      <c r="A896" s="55"/>
    </row>
    <row r="897" spans="1:1" ht="15.75" customHeight="1">
      <c r="A897" s="55"/>
    </row>
    <row r="898" spans="1:1" ht="15.75" customHeight="1">
      <c r="A898" s="55"/>
    </row>
    <row r="899" spans="1:1" ht="15.75" customHeight="1">
      <c r="A899" s="55"/>
    </row>
    <row r="900" spans="1:1" ht="15.75" customHeight="1">
      <c r="A900" s="55"/>
    </row>
    <row r="901" spans="1:1" ht="15.75" customHeight="1">
      <c r="A901" s="55"/>
    </row>
    <row r="902" spans="1:1" ht="15.75" customHeight="1">
      <c r="A902" s="55"/>
    </row>
    <row r="903" spans="1:1" ht="15.75" customHeight="1">
      <c r="A903" s="55"/>
    </row>
    <row r="904" spans="1:1" ht="15.75" customHeight="1">
      <c r="A904" s="55"/>
    </row>
    <row r="905" spans="1:1" ht="15.75" customHeight="1">
      <c r="A905" s="55"/>
    </row>
    <row r="906" spans="1:1" ht="15.75" customHeight="1">
      <c r="A906" s="55"/>
    </row>
    <row r="907" spans="1:1" ht="15.75" customHeight="1">
      <c r="A907" s="55"/>
    </row>
    <row r="908" spans="1:1" ht="15.75" customHeight="1">
      <c r="A908" s="55"/>
    </row>
    <row r="909" spans="1:1" ht="15.75" customHeight="1">
      <c r="A909" s="55"/>
    </row>
    <row r="910" spans="1:1" ht="15.75" customHeight="1">
      <c r="A910" s="55"/>
    </row>
    <row r="911" spans="1:1" ht="15.75" customHeight="1">
      <c r="A911" s="55"/>
    </row>
    <row r="912" spans="1:1" ht="15.75" customHeight="1">
      <c r="A912" s="55"/>
    </row>
    <row r="913" spans="1:1" ht="15.75" customHeight="1">
      <c r="A913" s="55"/>
    </row>
    <row r="914" spans="1:1" ht="15.75" customHeight="1">
      <c r="A914" s="55"/>
    </row>
    <row r="915" spans="1:1" ht="15.75" customHeight="1">
      <c r="A915" s="55"/>
    </row>
    <row r="916" spans="1:1" ht="15.75" customHeight="1">
      <c r="A916" s="55"/>
    </row>
    <row r="917" spans="1:1" ht="15.75" customHeight="1">
      <c r="A917" s="55"/>
    </row>
    <row r="918" spans="1:1" ht="15.75" customHeight="1">
      <c r="A918" s="55"/>
    </row>
    <row r="919" spans="1:1" ht="15.75" customHeight="1">
      <c r="A919" s="55"/>
    </row>
    <row r="920" spans="1:1" ht="15.75" customHeight="1">
      <c r="A920" s="55"/>
    </row>
    <row r="921" spans="1:1" ht="15.75" customHeight="1">
      <c r="A921" s="55"/>
    </row>
    <row r="922" spans="1:1" ht="15.75" customHeight="1">
      <c r="A922" s="55"/>
    </row>
    <row r="923" spans="1:1" ht="15.75" customHeight="1">
      <c r="A923" s="55"/>
    </row>
    <row r="924" spans="1:1" ht="15.75" customHeight="1">
      <c r="A924" s="55"/>
    </row>
    <row r="925" spans="1:1" ht="15.75" customHeight="1">
      <c r="A925" s="55"/>
    </row>
    <row r="926" spans="1:1" ht="15.75" customHeight="1">
      <c r="A926" s="55"/>
    </row>
    <row r="927" spans="1:1" ht="15.75" customHeight="1">
      <c r="A927" s="55"/>
    </row>
    <row r="928" spans="1:1" ht="15.75" customHeight="1">
      <c r="A928" s="55"/>
    </row>
    <row r="929" spans="1:1" ht="15.75" customHeight="1">
      <c r="A929" s="55"/>
    </row>
    <row r="930" spans="1:1" ht="15.75" customHeight="1">
      <c r="A930" s="55"/>
    </row>
    <row r="931" spans="1:1" ht="15.75" customHeight="1">
      <c r="A931" s="55"/>
    </row>
    <row r="932" spans="1:1" ht="15.75" customHeight="1">
      <c r="A932" s="55"/>
    </row>
    <row r="933" spans="1:1" ht="15.75" customHeight="1">
      <c r="A933" s="55"/>
    </row>
    <row r="934" spans="1:1" ht="15.75" customHeight="1">
      <c r="A934" s="55"/>
    </row>
    <row r="935" spans="1:1" ht="15.75" customHeight="1">
      <c r="A935" s="55"/>
    </row>
    <row r="936" spans="1:1" ht="15.75" customHeight="1">
      <c r="A936" s="55"/>
    </row>
    <row r="937" spans="1:1" ht="15.75" customHeight="1">
      <c r="A937" s="55"/>
    </row>
    <row r="938" spans="1:1" ht="15.75" customHeight="1">
      <c r="A938" s="55"/>
    </row>
    <row r="939" spans="1:1" ht="15.75" customHeight="1">
      <c r="A939" s="55"/>
    </row>
    <row r="940" spans="1:1" ht="15.75" customHeight="1">
      <c r="A940" s="55"/>
    </row>
    <row r="941" spans="1:1" ht="15.75" customHeight="1">
      <c r="A941" s="55"/>
    </row>
    <row r="942" spans="1:1" ht="15.75" customHeight="1">
      <c r="A942" s="55"/>
    </row>
    <row r="943" spans="1:1" ht="15.75" customHeight="1">
      <c r="A943" s="55"/>
    </row>
    <row r="944" spans="1:1" ht="15.75" customHeight="1">
      <c r="A944" s="55"/>
    </row>
    <row r="945" spans="1:1" ht="15.75" customHeight="1">
      <c r="A945" s="55"/>
    </row>
    <row r="946" spans="1:1" ht="15.75" customHeight="1">
      <c r="A946" s="55"/>
    </row>
    <row r="947" spans="1:1" ht="15.75" customHeight="1">
      <c r="A947" s="55"/>
    </row>
    <row r="948" spans="1:1" ht="15.75" customHeight="1">
      <c r="A948" s="55"/>
    </row>
    <row r="949" spans="1:1" ht="15.75" customHeight="1">
      <c r="A949" s="55"/>
    </row>
    <row r="950" spans="1:1" ht="15.75" customHeight="1">
      <c r="A950" s="55"/>
    </row>
    <row r="951" spans="1:1" ht="15.75" customHeight="1">
      <c r="A951" s="55"/>
    </row>
    <row r="952" spans="1:1" ht="15.75" customHeight="1">
      <c r="A952" s="55"/>
    </row>
    <row r="953" spans="1:1" ht="15.75" customHeight="1">
      <c r="A953" s="55"/>
    </row>
    <row r="954" spans="1:1" ht="15.75" customHeight="1">
      <c r="A954" s="55"/>
    </row>
    <row r="955" spans="1:1" ht="15.75" customHeight="1">
      <c r="A955" s="55"/>
    </row>
    <row r="956" spans="1:1" ht="15.75" customHeight="1">
      <c r="A956" s="55"/>
    </row>
    <row r="957" spans="1:1" ht="15.75" customHeight="1">
      <c r="A957" s="55"/>
    </row>
    <row r="958" spans="1:1" ht="15.75" customHeight="1">
      <c r="A958" s="55"/>
    </row>
    <row r="959" spans="1:1" ht="15.75" customHeight="1">
      <c r="A959" s="55"/>
    </row>
    <row r="960" spans="1:1" ht="15.75" customHeight="1">
      <c r="A960" s="55"/>
    </row>
    <row r="961" spans="1:1" ht="15.75" customHeight="1">
      <c r="A961" s="55"/>
    </row>
    <row r="962" spans="1:1" ht="15.75" customHeight="1">
      <c r="A962" s="55"/>
    </row>
    <row r="963" spans="1:1" ht="15.75" customHeight="1">
      <c r="A963" s="55"/>
    </row>
    <row r="964" spans="1:1" ht="15.75" customHeight="1">
      <c r="A964" s="55"/>
    </row>
    <row r="965" spans="1:1" ht="15.75" customHeight="1">
      <c r="A965" s="55"/>
    </row>
    <row r="966" spans="1:1" ht="15.75" customHeight="1">
      <c r="A966" s="55"/>
    </row>
    <row r="967" spans="1:1" ht="15.75" customHeight="1">
      <c r="A967" s="55"/>
    </row>
    <row r="968" spans="1:1" ht="15.75" customHeight="1">
      <c r="A968" s="55"/>
    </row>
    <row r="969" spans="1:1" ht="15.75" customHeight="1">
      <c r="A969" s="55"/>
    </row>
    <row r="970" spans="1:1" ht="15.75" customHeight="1">
      <c r="A970" s="55"/>
    </row>
    <row r="971" spans="1:1" ht="15.75" customHeight="1">
      <c r="A971" s="55"/>
    </row>
    <row r="972" spans="1:1" ht="15.75" customHeight="1">
      <c r="A972" s="55"/>
    </row>
    <row r="973" spans="1:1" ht="15.75" customHeight="1">
      <c r="A973" s="55"/>
    </row>
    <row r="974" spans="1:1" ht="15.75" customHeight="1">
      <c r="A974" s="55"/>
    </row>
    <row r="975" spans="1:1" ht="15.75" customHeight="1">
      <c r="A975" s="55"/>
    </row>
    <row r="976" spans="1:1" ht="15.75" customHeight="1">
      <c r="A976" s="55"/>
    </row>
    <row r="977" spans="1:1" ht="15.75" customHeight="1">
      <c r="A977" s="55"/>
    </row>
    <row r="978" spans="1:1" ht="15.75" customHeight="1">
      <c r="A978" s="55"/>
    </row>
    <row r="979" spans="1:1" ht="15.75" customHeight="1">
      <c r="A979" s="55"/>
    </row>
    <row r="980" spans="1:1" ht="15.75" customHeight="1">
      <c r="A980" s="55"/>
    </row>
    <row r="981" spans="1:1" ht="15.75" customHeight="1">
      <c r="A981" s="55"/>
    </row>
    <row r="982" spans="1:1" ht="15.75" customHeight="1">
      <c r="A982" s="55"/>
    </row>
    <row r="983" spans="1:1" ht="15.75" customHeight="1">
      <c r="A983" s="55"/>
    </row>
    <row r="984" spans="1:1" ht="15.75" customHeight="1">
      <c r="A984" s="55"/>
    </row>
    <row r="985" spans="1:1" ht="15.75" customHeight="1">
      <c r="A985" s="55"/>
    </row>
    <row r="986" spans="1:1" ht="15.75" customHeight="1">
      <c r="A986" s="55"/>
    </row>
    <row r="987" spans="1:1" ht="15.75" customHeight="1">
      <c r="A987" s="55"/>
    </row>
    <row r="988" spans="1:1" ht="15.75" customHeight="1">
      <c r="A988" s="55"/>
    </row>
    <row r="989" spans="1:1" ht="15.75" customHeight="1">
      <c r="A989" s="55"/>
    </row>
    <row r="990" spans="1:1" ht="15.75" customHeight="1">
      <c r="A990" s="55"/>
    </row>
    <row r="991" spans="1:1" ht="15.75" customHeight="1">
      <c r="A991" s="55"/>
    </row>
    <row r="992" spans="1:1" ht="15.75" customHeight="1">
      <c r="A992" s="55"/>
    </row>
    <row r="993" spans="1:1" ht="15.75" customHeight="1">
      <c r="A993" s="55"/>
    </row>
    <row r="994" spans="1:1" ht="15.75" customHeight="1">
      <c r="A994" s="55"/>
    </row>
    <row r="995" spans="1:1" ht="15.75" customHeight="1">
      <c r="A995" s="55"/>
    </row>
    <row r="996" spans="1:1" ht="15.75" customHeight="1">
      <c r="A996" s="55"/>
    </row>
    <row r="997" spans="1:1" ht="15.75" customHeight="1">
      <c r="A997" s="55"/>
    </row>
    <row r="998" spans="1:1" ht="15.75" customHeight="1">
      <c r="A998" s="55"/>
    </row>
    <row r="999" spans="1:1" ht="15.75" customHeight="1">
      <c r="A999" s="55"/>
    </row>
    <row r="1000" spans="1:1" ht="15.75" customHeight="1">
      <c r="A1000" s="55"/>
    </row>
  </sheetData>
  <mergeCells count="122">
    <mergeCell ref="B2:L2"/>
    <mergeCell ref="B3:C3"/>
    <mergeCell ref="A4:A56"/>
    <mergeCell ref="B4:B7"/>
    <mergeCell ref="D6:L6"/>
    <mergeCell ref="B8:C8"/>
    <mergeCell ref="D12:L12"/>
    <mergeCell ref="D83:L83"/>
    <mergeCell ref="D84:L84"/>
    <mergeCell ref="D49:L49"/>
    <mergeCell ref="D50:L50"/>
    <mergeCell ref="B46:C46"/>
    <mergeCell ref="B47:B50"/>
    <mergeCell ref="B58:C58"/>
    <mergeCell ref="D7:L7"/>
    <mergeCell ref="D11:L11"/>
    <mergeCell ref="B9:B12"/>
    <mergeCell ref="B19:C19"/>
    <mergeCell ref="B20:B23"/>
    <mergeCell ref="D22:L22"/>
    <mergeCell ref="D23:L23"/>
    <mergeCell ref="B34:C34"/>
    <mergeCell ref="B35:B39"/>
    <mergeCell ref="D38:L38"/>
    <mergeCell ref="D39:L39"/>
    <mergeCell ref="M116:M147"/>
    <mergeCell ref="C118:L118"/>
    <mergeCell ref="C119:L119"/>
    <mergeCell ref="C129:L129"/>
    <mergeCell ref="C130:L130"/>
    <mergeCell ref="C140:L140"/>
    <mergeCell ref="C176:L176"/>
    <mergeCell ref="C165:L165"/>
    <mergeCell ref="C175:L175"/>
    <mergeCell ref="M59:M112"/>
    <mergeCell ref="D61:L61"/>
    <mergeCell ref="D62:L62"/>
    <mergeCell ref="D72:L72"/>
    <mergeCell ref="D73:L73"/>
    <mergeCell ref="M151:M182"/>
    <mergeCell ref="B172:C172"/>
    <mergeCell ref="B173:B176"/>
    <mergeCell ref="B80:C80"/>
    <mergeCell ref="B81:B84"/>
    <mergeCell ref="B91:C91"/>
    <mergeCell ref="B92:B95"/>
    <mergeCell ref="B102:C102"/>
    <mergeCell ref="B103:B106"/>
    <mergeCell ref="C188:L188"/>
    <mergeCell ref="C189:L189"/>
    <mergeCell ref="C199:L199"/>
    <mergeCell ref="C200:L200"/>
    <mergeCell ref="C210:L210"/>
    <mergeCell ref="D94:L94"/>
    <mergeCell ref="D95:L95"/>
    <mergeCell ref="D105:L105"/>
    <mergeCell ref="D106:L106"/>
    <mergeCell ref="B185:C185"/>
    <mergeCell ref="B186:B189"/>
    <mergeCell ref="B116:B119"/>
    <mergeCell ref="B126:C126"/>
    <mergeCell ref="B127:B130"/>
    <mergeCell ref="B137:C137"/>
    <mergeCell ref="B138:B141"/>
    <mergeCell ref="B150:C150"/>
    <mergeCell ref="B151:B154"/>
    <mergeCell ref="D141:L141"/>
    <mergeCell ref="C153:L153"/>
    <mergeCell ref="C154:L154"/>
    <mergeCell ref="C164:L164"/>
    <mergeCell ref="B161:C161"/>
    <mergeCell ref="B162:B165"/>
    <mergeCell ref="B59:B62"/>
    <mergeCell ref="B69:C69"/>
    <mergeCell ref="B70:B73"/>
    <mergeCell ref="B115:C115"/>
    <mergeCell ref="M186:M216"/>
    <mergeCell ref="M220:M251"/>
    <mergeCell ref="M256:M298"/>
    <mergeCell ref="C259:L259"/>
    <mergeCell ref="C269:L269"/>
    <mergeCell ref="C270:L270"/>
    <mergeCell ref="C280:L280"/>
    <mergeCell ref="C281:L281"/>
    <mergeCell ref="C291:L291"/>
    <mergeCell ref="C292:L292"/>
    <mergeCell ref="C222:L222"/>
    <mergeCell ref="C223:L223"/>
    <mergeCell ref="C233:L233"/>
    <mergeCell ref="C234:L234"/>
    <mergeCell ref="C244:L244"/>
    <mergeCell ref="C245:L245"/>
    <mergeCell ref="C258:L258"/>
    <mergeCell ref="B196:C196"/>
    <mergeCell ref="B197:B200"/>
    <mergeCell ref="B207:C207"/>
    <mergeCell ref="B208:B210"/>
    <mergeCell ref="B219:C219"/>
    <mergeCell ref="B220:B223"/>
    <mergeCell ref="B230:C230"/>
    <mergeCell ref="B231:B234"/>
    <mergeCell ref="B278:B281"/>
    <mergeCell ref="B288:C288"/>
    <mergeCell ref="B289:B292"/>
    <mergeCell ref="B241:C241"/>
    <mergeCell ref="B242:B245"/>
    <mergeCell ref="B255:C255"/>
    <mergeCell ref="B256:B259"/>
    <mergeCell ref="B266:C266"/>
    <mergeCell ref="B267:B270"/>
    <mergeCell ref="B277:C277"/>
    <mergeCell ref="A220:A241"/>
    <mergeCell ref="A243:A251"/>
    <mergeCell ref="A256:A288"/>
    <mergeCell ref="A290:A298"/>
    <mergeCell ref="A59:A112"/>
    <mergeCell ref="A116:A141"/>
    <mergeCell ref="A143:A147"/>
    <mergeCell ref="A151:A172"/>
    <mergeCell ref="A174:A182"/>
    <mergeCell ref="A186:A207"/>
    <mergeCell ref="A209:A216"/>
  </mergeCells>
  <conditionalFormatting sqref="C202">
    <cfRule type="notContainsBlanks" dxfId="1" priority="1">
      <formula>LEN(TRIM(C202))&gt;0</formula>
    </cfRule>
  </conditionalFormatting>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A94"/>
  <sheetViews>
    <sheetView workbookViewId="0"/>
  </sheetViews>
  <sheetFormatPr defaultColWidth="17.28515625" defaultRowHeight="15" customHeight="1"/>
  <cols>
    <col min="3" max="3" width="3.42578125" customWidth="1"/>
    <col min="5" max="5" width="3.42578125" customWidth="1"/>
    <col min="7" max="7" width="3.42578125" customWidth="1"/>
    <col min="9" max="9" width="3.42578125" customWidth="1"/>
    <col min="11" max="11" width="3.42578125" customWidth="1"/>
    <col min="13" max="13" width="3.42578125" customWidth="1"/>
    <col min="15" max="15" width="3.42578125" customWidth="1"/>
    <col min="17" max="17" width="3.42578125" customWidth="1"/>
    <col min="19" max="19" width="3.42578125" customWidth="1"/>
    <col min="21" max="21" width="3.42578125" customWidth="1"/>
    <col min="23" max="23" width="3.42578125" customWidth="1"/>
    <col min="24" max="24" width="25.42578125" customWidth="1"/>
    <col min="25" max="25" width="3.42578125" customWidth="1"/>
  </cols>
  <sheetData>
    <row r="2" spans="1:27" ht="15" customHeight="1">
      <c r="A2" s="164"/>
      <c r="B2" s="236" t="s">
        <v>286</v>
      </c>
      <c r="C2" s="216"/>
      <c r="D2" s="216"/>
      <c r="E2" s="216"/>
      <c r="F2" s="216"/>
      <c r="G2" s="216"/>
      <c r="H2" s="216"/>
      <c r="I2" s="216"/>
      <c r="J2" s="216"/>
      <c r="K2" s="216"/>
      <c r="L2" s="216"/>
      <c r="M2" s="164"/>
      <c r="N2" s="236" t="s">
        <v>287</v>
      </c>
      <c r="O2" s="216"/>
      <c r="P2" s="216"/>
      <c r="Q2" s="216"/>
      <c r="R2" s="216"/>
      <c r="S2" s="216"/>
      <c r="T2" s="216"/>
      <c r="U2" s="216"/>
      <c r="V2" s="216"/>
      <c r="W2" s="216"/>
      <c r="X2" s="216"/>
      <c r="Y2" s="216"/>
      <c r="Z2" s="216"/>
      <c r="AA2" s="216"/>
    </row>
    <row r="3" spans="1:27" ht="15" customHeight="1">
      <c r="A3" s="9" t="s">
        <v>288</v>
      </c>
      <c r="B3" s="9" t="s">
        <v>289</v>
      </c>
      <c r="C3" s="9" t="s">
        <v>290</v>
      </c>
      <c r="D3" s="9" t="s">
        <v>291</v>
      </c>
      <c r="E3" s="9" t="s">
        <v>290</v>
      </c>
      <c r="F3" s="9" t="s">
        <v>292</v>
      </c>
      <c r="G3" s="9" t="s">
        <v>290</v>
      </c>
      <c r="H3" s="9" t="s">
        <v>293</v>
      </c>
      <c r="I3" s="9" t="s">
        <v>290</v>
      </c>
      <c r="J3" s="9" t="s">
        <v>294</v>
      </c>
      <c r="K3" s="9" t="s">
        <v>290</v>
      </c>
      <c r="L3" s="9" t="s">
        <v>295</v>
      </c>
      <c r="M3" s="9" t="s">
        <v>290</v>
      </c>
      <c r="N3" s="9" t="s">
        <v>289</v>
      </c>
      <c r="O3" s="9" t="s">
        <v>290</v>
      </c>
      <c r="P3" s="9" t="s">
        <v>291</v>
      </c>
      <c r="Q3" s="9" t="s">
        <v>290</v>
      </c>
      <c r="R3" s="9" t="s">
        <v>292</v>
      </c>
      <c r="S3" s="9" t="s">
        <v>290</v>
      </c>
      <c r="T3" s="9" t="s">
        <v>293</v>
      </c>
      <c r="U3" s="9" t="s">
        <v>290</v>
      </c>
      <c r="V3" s="9" t="s">
        <v>294</v>
      </c>
      <c r="W3" s="9" t="s">
        <v>290</v>
      </c>
      <c r="X3" s="9" t="s">
        <v>295</v>
      </c>
      <c r="Y3" s="9" t="s">
        <v>290</v>
      </c>
      <c r="Z3" s="9"/>
      <c r="AA3" s="9"/>
    </row>
    <row r="5" spans="1:27" ht="15" customHeight="1">
      <c r="A5" s="9" t="s">
        <v>296</v>
      </c>
      <c r="B5" s="9">
        <v>0</v>
      </c>
      <c r="C5" s="152" t="s">
        <v>297</v>
      </c>
      <c r="D5" s="152">
        <v>6649</v>
      </c>
      <c r="E5" s="152" t="s">
        <v>297</v>
      </c>
      <c r="F5" s="152">
        <v>8248</v>
      </c>
      <c r="G5" s="152" t="s">
        <v>297</v>
      </c>
      <c r="H5" s="9">
        <v>0</v>
      </c>
      <c r="I5" s="152" t="s">
        <v>297</v>
      </c>
      <c r="J5" s="9">
        <v>0</v>
      </c>
      <c r="K5" s="9" t="s">
        <v>297</v>
      </c>
      <c r="L5" s="9">
        <v>0</v>
      </c>
      <c r="M5" s="9" t="s">
        <v>297</v>
      </c>
      <c r="N5" s="9">
        <v>0</v>
      </c>
      <c r="O5" s="152" t="s">
        <v>297</v>
      </c>
      <c r="P5" s="9">
        <v>0</v>
      </c>
      <c r="Q5" s="152" t="s">
        <v>297</v>
      </c>
      <c r="R5" s="9">
        <v>0</v>
      </c>
      <c r="S5" s="152" t="s">
        <v>297</v>
      </c>
      <c r="T5" s="9">
        <v>0</v>
      </c>
      <c r="U5" s="152" t="s">
        <v>297</v>
      </c>
      <c r="V5" s="9">
        <v>0</v>
      </c>
      <c r="W5" s="9" t="s">
        <v>297</v>
      </c>
      <c r="X5" s="9">
        <v>0</v>
      </c>
      <c r="Y5" s="9" t="s">
        <v>297</v>
      </c>
      <c r="Z5" s="9">
        <f t="shared" ref="Z5:Z24" si="0">SUM(B5:X5)</f>
        <v>14897</v>
      </c>
      <c r="AA5" s="164"/>
    </row>
    <row r="6" spans="1:27" ht="15" customHeight="1">
      <c r="A6" s="9" t="s">
        <v>298</v>
      </c>
      <c r="B6" s="9">
        <v>0</v>
      </c>
      <c r="C6" s="152" t="s">
        <v>299</v>
      </c>
      <c r="D6" s="152">
        <v>6793</v>
      </c>
      <c r="E6" s="152" t="s">
        <v>297</v>
      </c>
      <c r="F6" s="152">
        <v>8394</v>
      </c>
      <c r="G6" s="152" t="s">
        <v>297</v>
      </c>
      <c r="H6" s="9">
        <v>0</v>
      </c>
      <c r="I6" s="152" t="s">
        <v>297</v>
      </c>
      <c r="J6" s="9">
        <v>0</v>
      </c>
      <c r="K6" s="9" t="s">
        <v>297</v>
      </c>
      <c r="L6" s="9">
        <v>0</v>
      </c>
      <c r="M6" s="9" t="s">
        <v>297</v>
      </c>
      <c r="N6" s="9">
        <v>0</v>
      </c>
      <c r="O6" s="152" t="s">
        <v>299</v>
      </c>
      <c r="P6" s="9">
        <v>324</v>
      </c>
      <c r="Q6" s="152" t="s">
        <v>297</v>
      </c>
      <c r="R6" s="9">
        <v>0</v>
      </c>
      <c r="S6" s="152" t="s">
        <v>297</v>
      </c>
      <c r="T6" s="9">
        <v>0</v>
      </c>
      <c r="U6" s="152" t="s">
        <v>297</v>
      </c>
      <c r="V6" s="9">
        <v>0</v>
      </c>
      <c r="W6" s="9" t="s">
        <v>297</v>
      </c>
      <c r="X6" s="9">
        <v>0</v>
      </c>
      <c r="Y6" s="9" t="s">
        <v>297</v>
      </c>
      <c r="Z6" s="9">
        <f t="shared" si="0"/>
        <v>15511</v>
      </c>
      <c r="AA6" s="164"/>
    </row>
    <row r="7" spans="1:27" ht="15" customHeight="1">
      <c r="A7" s="9" t="s">
        <v>300</v>
      </c>
      <c r="B7" s="9">
        <v>0</v>
      </c>
      <c r="C7" s="152" t="s">
        <v>299</v>
      </c>
      <c r="D7" s="152">
        <v>6935</v>
      </c>
      <c r="E7" s="152" t="s">
        <v>297</v>
      </c>
      <c r="F7" s="152">
        <v>8534</v>
      </c>
      <c r="G7" s="152" t="s">
        <v>297</v>
      </c>
      <c r="H7" s="152">
        <v>136167</v>
      </c>
      <c r="I7" s="152" t="s">
        <v>297</v>
      </c>
      <c r="J7" s="152">
        <v>34042</v>
      </c>
      <c r="K7" s="9" t="s">
        <v>297</v>
      </c>
      <c r="L7" s="9">
        <v>0</v>
      </c>
      <c r="M7" s="9" t="s">
        <v>297</v>
      </c>
      <c r="N7" s="9">
        <v>0</v>
      </c>
      <c r="O7" s="152" t="s">
        <v>299</v>
      </c>
      <c r="P7" s="9">
        <v>647</v>
      </c>
      <c r="Q7" s="152" t="s">
        <v>297</v>
      </c>
      <c r="R7" s="9">
        <v>12</v>
      </c>
      <c r="S7" s="152" t="s">
        <v>297</v>
      </c>
      <c r="T7" s="9">
        <v>0</v>
      </c>
      <c r="U7" s="152" t="s">
        <v>297</v>
      </c>
      <c r="V7" s="9">
        <v>0</v>
      </c>
      <c r="W7" s="9" t="s">
        <v>297</v>
      </c>
      <c r="X7" s="9">
        <v>0</v>
      </c>
      <c r="Y7" s="9" t="s">
        <v>297</v>
      </c>
      <c r="Z7" s="9">
        <f t="shared" si="0"/>
        <v>186337</v>
      </c>
      <c r="AA7" s="164"/>
    </row>
    <row r="8" spans="1:27" ht="15" customHeight="1">
      <c r="A8" s="9" t="s">
        <v>301</v>
      </c>
      <c r="B8" s="9">
        <v>0</v>
      </c>
      <c r="C8" s="152" t="s">
        <v>299</v>
      </c>
      <c r="D8" s="152">
        <v>7075</v>
      </c>
      <c r="E8" s="152" t="s">
        <v>297</v>
      </c>
      <c r="F8" s="152">
        <v>8670</v>
      </c>
      <c r="G8" s="152" t="s">
        <v>297</v>
      </c>
      <c r="H8" s="152">
        <v>134615</v>
      </c>
      <c r="I8" s="152" t="s">
        <v>297</v>
      </c>
      <c r="J8" s="152">
        <v>33654</v>
      </c>
      <c r="K8" s="9" t="s">
        <v>297</v>
      </c>
      <c r="L8" s="9">
        <v>0</v>
      </c>
      <c r="M8" s="9" t="s">
        <v>297</v>
      </c>
      <c r="N8" s="9">
        <v>0</v>
      </c>
      <c r="O8" s="152" t="s">
        <v>299</v>
      </c>
      <c r="P8" s="9">
        <v>971</v>
      </c>
      <c r="Q8" s="152" t="s">
        <v>297</v>
      </c>
      <c r="R8" s="9">
        <v>25</v>
      </c>
      <c r="S8" s="152" t="s">
        <v>297</v>
      </c>
      <c r="T8" s="9">
        <v>0</v>
      </c>
      <c r="U8" s="152" t="s">
        <v>297</v>
      </c>
      <c r="V8" s="9">
        <v>0</v>
      </c>
      <c r="W8" s="9" t="s">
        <v>297</v>
      </c>
      <c r="X8" s="9">
        <v>0</v>
      </c>
      <c r="Y8" s="9" t="s">
        <v>297</v>
      </c>
      <c r="Z8" s="9">
        <f t="shared" si="0"/>
        <v>185010</v>
      </c>
      <c r="AA8" s="164"/>
    </row>
    <row r="9" spans="1:27" ht="15" customHeight="1">
      <c r="A9" s="9" t="s">
        <v>302</v>
      </c>
      <c r="B9" s="9">
        <v>0</v>
      </c>
      <c r="C9" s="152" t="s">
        <v>299</v>
      </c>
      <c r="D9" s="152">
        <v>7211</v>
      </c>
      <c r="E9" s="152" t="s">
        <v>299</v>
      </c>
      <c r="F9" s="152">
        <v>8800</v>
      </c>
      <c r="G9" s="152" t="s">
        <v>299</v>
      </c>
      <c r="H9" s="152">
        <v>133081</v>
      </c>
      <c r="I9" s="152" t="s">
        <v>297</v>
      </c>
      <c r="J9" s="152">
        <v>33270</v>
      </c>
      <c r="K9" s="9" t="s">
        <v>297</v>
      </c>
      <c r="L9" s="9">
        <v>0</v>
      </c>
      <c r="M9" s="9" t="s">
        <v>297</v>
      </c>
      <c r="N9" s="9">
        <v>0</v>
      </c>
      <c r="O9" s="152" t="s">
        <v>299</v>
      </c>
      <c r="P9" s="152">
        <v>1295</v>
      </c>
      <c r="Q9" s="152" t="s">
        <v>299</v>
      </c>
      <c r="R9" s="9">
        <v>37</v>
      </c>
      <c r="S9" s="152" t="s">
        <v>299</v>
      </c>
      <c r="T9" s="152">
        <v>1628</v>
      </c>
      <c r="U9" s="152" t="s">
        <v>297</v>
      </c>
      <c r="V9" s="9">
        <v>326</v>
      </c>
      <c r="W9" s="9" t="s">
        <v>297</v>
      </c>
      <c r="X9" s="9">
        <v>0</v>
      </c>
      <c r="Y9" s="9" t="s">
        <v>297</v>
      </c>
      <c r="Z9" s="9">
        <f t="shared" si="0"/>
        <v>185648</v>
      </c>
      <c r="AA9" s="164"/>
    </row>
    <row r="10" spans="1:27" ht="15" customHeight="1">
      <c r="A10" s="9" t="s">
        <v>303</v>
      </c>
      <c r="B10" s="9">
        <v>0</v>
      </c>
      <c r="C10" s="152" t="s">
        <v>299</v>
      </c>
      <c r="D10" s="152">
        <v>7345</v>
      </c>
      <c r="E10" s="152" t="s">
        <v>299</v>
      </c>
      <c r="F10" s="152">
        <v>8926</v>
      </c>
      <c r="G10" s="152" t="s">
        <v>299</v>
      </c>
      <c r="H10" s="152">
        <v>263247</v>
      </c>
      <c r="I10" s="152" t="s">
        <v>297</v>
      </c>
      <c r="J10" s="152">
        <v>65812</v>
      </c>
      <c r="K10" s="9" t="s">
        <v>297</v>
      </c>
      <c r="L10" s="152">
        <v>73363</v>
      </c>
      <c r="M10" s="9" t="s">
        <v>297</v>
      </c>
      <c r="N10" s="9">
        <v>0</v>
      </c>
      <c r="O10" s="152" t="s">
        <v>299</v>
      </c>
      <c r="P10" s="152">
        <v>1619</v>
      </c>
      <c r="Q10" s="152" t="s">
        <v>299</v>
      </c>
      <c r="R10" s="9">
        <v>50</v>
      </c>
      <c r="S10" s="152" t="s">
        <v>299</v>
      </c>
      <c r="T10" s="152">
        <v>3255</v>
      </c>
      <c r="U10" s="152" t="s">
        <v>297</v>
      </c>
      <c r="V10" s="9">
        <v>651</v>
      </c>
      <c r="W10" s="9" t="s">
        <v>297</v>
      </c>
      <c r="X10" s="9">
        <v>0</v>
      </c>
      <c r="Y10" s="9" t="s">
        <v>297</v>
      </c>
      <c r="Z10" s="9">
        <f t="shared" si="0"/>
        <v>424268</v>
      </c>
      <c r="AA10" s="164"/>
    </row>
    <row r="11" spans="1:27" ht="15" customHeight="1">
      <c r="A11" s="9" t="s">
        <v>304</v>
      </c>
      <c r="B11" s="9">
        <v>0</v>
      </c>
      <c r="C11" s="152" t="s">
        <v>299</v>
      </c>
      <c r="D11" s="152">
        <v>7476</v>
      </c>
      <c r="E11" s="152" t="s">
        <v>299</v>
      </c>
      <c r="F11" s="152">
        <v>9047</v>
      </c>
      <c r="G11" s="152" t="s">
        <v>299</v>
      </c>
      <c r="H11" s="152">
        <v>261853</v>
      </c>
      <c r="I11" s="152" t="s">
        <v>297</v>
      </c>
      <c r="J11" s="152">
        <v>65463</v>
      </c>
      <c r="K11" s="9" t="s">
        <v>297</v>
      </c>
      <c r="L11" s="152">
        <v>71730</v>
      </c>
      <c r="M11" s="9" t="s">
        <v>297</v>
      </c>
      <c r="N11" s="9">
        <v>0</v>
      </c>
      <c r="O11" s="152" t="s">
        <v>299</v>
      </c>
      <c r="P11" s="152">
        <v>1942</v>
      </c>
      <c r="Q11" s="152" t="s">
        <v>299</v>
      </c>
      <c r="R11" s="9">
        <v>62</v>
      </c>
      <c r="S11" s="152" t="s">
        <v>299</v>
      </c>
      <c r="T11" s="152">
        <v>4883</v>
      </c>
      <c r="U11" s="152" t="s">
        <v>297</v>
      </c>
      <c r="V11" s="9">
        <v>977</v>
      </c>
      <c r="W11" s="9" t="s">
        <v>297</v>
      </c>
      <c r="X11" s="9">
        <v>0</v>
      </c>
      <c r="Y11" s="9" t="s">
        <v>297</v>
      </c>
      <c r="Z11" s="9">
        <f t="shared" si="0"/>
        <v>423433</v>
      </c>
      <c r="AA11" s="164"/>
    </row>
    <row r="12" spans="1:27" ht="15" customHeight="1">
      <c r="A12" s="9" t="s">
        <v>305</v>
      </c>
      <c r="B12" s="9">
        <v>0</v>
      </c>
      <c r="C12" s="152" t="s">
        <v>299</v>
      </c>
      <c r="D12" s="84">
        <v>7604</v>
      </c>
      <c r="E12" s="152" t="s">
        <v>299</v>
      </c>
      <c r="F12" s="84">
        <v>9163</v>
      </c>
      <c r="G12" s="152" t="s">
        <v>299</v>
      </c>
      <c r="H12" s="84">
        <v>260468</v>
      </c>
      <c r="I12" s="152" t="s">
        <v>297</v>
      </c>
      <c r="J12" s="84">
        <v>65117</v>
      </c>
      <c r="K12" s="9" t="s">
        <v>297</v>
      </c>
      <c r="L12" s="84">
        <v>70133</v>
      </c>
      <c r="M12" s="9" t="s">
        <v>297</v>
      </c>
      <c r="N12" s="9">
        <v>0</v>
      </c>
      <c r="O12" s="152" t="s">
        <v>299</v>
      </c>
      <c r="P12" s="84">
        <v>2266</v>
      </c>
      <c r="Q12" s="152" t="s">
        <v>299</v>
      </c>
      <c r="R12" s="85">
        <v>75</v>
      </c>
      <c r="S12" s="152" t="s">
        <v>299</v>
      </c>
      <c r="T12" s="84">
        <v>6510</v>
      </c>
      <c r="U12" s="152" t="s">
        <v>297</v>
      </c>
      <c r="V12" s="84">
        <v>1302</v>
      </c>
      <c r="W12" s="9" t="s">
        <v>297</v>
      </c>
      <c r="X12" s="85">
        <v>405</v>
      </c>
      <c r="Y12" s="9" t="s">
        <v>297</v>
      </c>
      <c r="Z12" s="9">
        <f t="shared" si="0"/>
        <v>423043</v>
      </c>
      <c r="AA12" s="164"/>
    </row>
    <row r="13" spans="1:27" ht="15" customHeight="1">
      <c r="A13" s="9" t="s">
        <v>306</v>
      </c>
      <c r="B13" s="9">
        <v>0</v>
      </c>
      <c r="C13" s="152" t="s">
        <v>299</v>
      </c>
      <c r="D13" s="84">
        <v>7729</v>
      </c>
      <c r="E13" s="152" t="s">
        <v>299</v>
      </c>
      <c r="F13" s="84">
        <v>9275</v>
      </c>
      <c r="G13" s="152" t="s">
        <v>299</v>
      </c>
      <c r="H13" s="84">
        <v>259091</v>
      </c>
      <c r="I13" s="9" t="s">
        <v>299</v>
      </c>
      <c r="J13" s="84">
        <v>64773</v>
      </c>
      <c r="K13" s="9" t="s">
        <v>297</v>
      </c>
      <c r="L13" s="84">
        <v>139087</v>
      </c>
      <c r="M13" s="9" t="s">
        <v>297</v>
      </c>
      <c r="N13" s="9">
        <v>0</v>
      </c>
      <c r="O13" s="152" t="s">
        <v>299</v>
      </c>
      <c r="P13" s="84">
        <v>2590</v>
      </c>
      <c r="Q13" s="152" t="s">
        <v>299</v>
      </c>
      <c r="R13" s="85">
        <v>87</v>
      </c>
      <c r="S13" s="152" t="s">
        <v>299</v>
      </c>
      <c r="T13" s="84">
        <v>8138</v>
      </c>
      <c r="U13" s="9" t="s">
        <v>299</v>
      </c>
      <c r="V13" s="84">
        <v>1628</v>
      </c>
      <c r="W13" s="9" t="s">
        <v>297</v>
      </c>
      <c r="X13" s="85">
        <v>809</v>
      </c>
      <c r="Y13" s="9" t="s">
        <v>297</v>
      </c>
      <c r="Z13" s="9">
        <f t="shared" si="0"/>
        <v>493207</v>
      </c>
      <c r="AA13" s="164"/>
    </row>
    <row r="14" spans="1:27" ht="15" customHeight="1">
      <c r="A14" s="9" t="s">
        <v>307</v>
      </c>
      <c r="B14" s="9">
        <v>0</v>
      </c>
      <c r="C14" s="152" t="s">
        <v>299</v>
      </c>
      <c r="D14" s="84">
        <v>7852</v>
      </c>
      <c r="E14" s="152" t="s">
        <v>299</v>
      </c>
      <c r="F14" s="84">
        <v>9382</v>
      </c>
      <c r="G14" s="152" t="s">
        <v>299</v>
      </c>
      <c r="H14" s="84">
        <v>257722</v>
      </c>
      <c r="I14" s="9" t="s">
        <v>299</v>
      </c>
      <c r="J14" s="84">
        <v>64431</v>
      </c>
      <c r="K14" s="9" t="s">
        <v>297</v>
      </c>
      <c r="L14" s="84">
        <v>137132</v>
      </c>
      <c r="M14" s="9" t="s">
        <v>297</v>
      </c>
      <c r="N14" s="9">
        <v>0</v>
      </c>
      <c r="O14" s="152" t="s">
        <v>299</v>
      </c>
      <c r="P14" s="84">
        <v>2914</v>
      </c>
      <c r="Q14" s="152" t="s">
        <v>299</v>
      </c>
      <c r="R14" s="85">
        <v>99</v>
      </c>
      <c r="S14" s="152" t="s">
        <v>299</v>
      </c>
      <c r="T14" s="84">
        <v>9765</v>
      </c>
      <c r="U14" s="9" t="s">
        <v>299</v>
      </c>
      <c r="V14" s="84">
        <v>1953</v>
      </c>
      <c r="W14" s="9" t="s">
        <v>297</v>
      </c>
      <c r="X14" s="84">
        <v>1214</v>
      </c>
      <c r="Y14" s="9" t="s">
        <v>297</v>
      </c>
      <c r="Z14" s="9">
        <f t="shared" si="0"/>
        <v>492464</v>
      </c>
      <c r="AA14" s="164"/>
    </row>
    <row r="15" spans="1:27" ht="15" customHeight="1">
      <c r="A15" s="9" t="s">
        <v>308</v>
      </c>
      <c r="B15" s="9">
        <v>0</v>
      </c>
      <c r="C15" s="152" t="s">
        <v>299</v>
      </c>
      <c r="D15" s="84">
        <v>7973</v>
      </c>
      <c r="E15" s="152" t="s">
        <v>299</v>
      </c>
      <c r="F15" s="84">
        <v>9485</v>
      </c>
      <c r="G15" s="152" t="s">
        <v>299</v>
      </c>
      <c r="H15" s="84">
        <v>256362</v>
      </c>
      <c r="I15" s="9" t="s">
        <v>299</v>
      </c>
      <c r="J15" s="84">
        <v>64090</v>
      </c>
      <c r="K15" s="9" t="s">
        <v>297</v>
      </c>
      <c r="L15" s="84">
        <v>135213</v>
      </c>
      <c r="M15" s="9" t="s">
        <v>297</v>
      </c>
      <c r="N15" s="9">
        <v>0</v>
      </c>
      <c r="O15" s="152" t="s">
        <v>299</v>
      </c>
      <c r="P15" s="84">
        <v>3237</v>
      </c>
      <c r="Q15" s="152" t="s">
        <v>299</v>
      </c>
      <c r="R15" s="85">
        <v>112</v>
      </c>
      <c r="S15" s="152" t="s">
        <v>299</v>
      </c>
      <c r="T15" s="84">
        <v>11393</v>
      </c>
      <c r="U15" s="9" t="s">
        <v>299</v>
      </c>
      <c r="V15" s="84">
        <v>2279</v>
      </c>
      <c r="W15" s="9" t="s">
        <v>297</v>
      </c>
      <c r="X15" s="84">
        <v>1619</v>
      </c>
      <c r="Y15" s="9" t="s">
        <v>297</v>
      </c>
      <c r="Z15" s="9">
        <f t="shared" si="0"/>
        <v>491763</v>
      </c>
      <c r="AA15" s="164"/>
    </row>
    <row r="16" spans="1:27" ht="15" customHeight="1">
      <c r="A16" s="9" t="s">
        <v>309</v>
      </c>
      <c r="B16" s="9">
        <v>0</v>
      </c>
      <c r="C16" s="152" t="s">
        <v>299</v>
      </c>
      <c r="D16" s="84">
        <v>7915</v>
      </c>
      <c r="E16" s="152" t="s">
        <v>299</v>
      </c>
      <c r="F16" s="84">
        <v>9392</v>
      </c>
      <c r="G16" s="152" t="s">
        <v>299</v>
      </c>
      <c r="H16" s="84">
        <v>240761</v>
      </c>
      <c r="I16" s="9" t="s">
        <v>299</v>
      </c>
      <c r="J16" s="84">
        <v>60190</v>
      </c>
      <c r="K16" s="9" t="s">
        <v>297</v>
      </c>
      <c r="L16" s="84">
        <v>124133</v>
      </c>
      <c r="M16" s="9" t="s">
        <v>299</v>
      </c>
      <c r="N16" s="9">
        <v>0</v>
      </c>
      <c r="O16" s="152" t="s">
        <v>299</v>
      </c>
      <c r="P16" s="84">
        <v>3561</v>
      </c>
      <c r="Q16" s="152" t="s">
        <v>299</v>
      </c>
      <c r="R16" s="85">
        <v>124</v>
      </c>
      <c r="S16" s="152" t="s">
        <v>299</v>
      </c>
      <c r="T16" s="84">
        <v>13020</v>
      </c>
      <c r="U16" s="9" t="s">
        <v>299</v>
      </c>
      <c r="V16" s="84">
        <v>2604</v>
      </c>
      <c r="W16" s="9" t="s">
        <v>297</v>
      </c>
      <c r="X16" s="84">
        <v>2023</v>
      </c>
      <c r="Y16" s="9" t="s">
        <v>299</v>
      </c>
      <c r="Z16" s="9">
        <f t="shared" si="0"/>
        <v>463723</v>
      </c>
      <c r="AA16" s="164"/>
    </row>
    <row r="17" spans="1:27" ht="15" customHeight="1">
      <c r="A17" s="9" t="s">
        <v>310</v>
      </c>
      <c r="B17" s="9">
        <v>0</v>
      </c>
      <c r="C17" s="152" t="s">
        <v>299</v>
      </c>
      <c r="D17" s="84">
        <v>7861</v>
      </c>
      <c r="E17" s="152" t="s">
        <v>299</v>
      </c>
      <c r="F17" s="84">
        <v>9307</v>
      </c>
      <c r="G17" s="152" t="s">
        <v>299</v>
      </c>
      <c r="H17" s="84">
        <v>225821</v>
      </c>
      <c r="I17" s="9" t="s">
        <v>299</v>
      </c>
      <c r="J17" s="84">
        <v>56455</v>
      </c>
      <c r="K17" s="9" t="s">
        <v>297</v>
      </c>
      <c r="L17" s="84">
        <v>113580</v>
      </c>
      <c r="M17" s="9" t="s">
        <v>299</v>
      </c>
      <c r="N17" s="9">
        <v>0</v>
      </c>
      <c r="O17" s="152" t="s">
        <v>299</v>
      </c>
      <c r="P17" s="84">
        <v>3885</v>
      </c>
      <c r="Q17" s="152" t="s">
        <v>299</v>
      </c>
      <c r="R17" s="85">
        <v>137</v>
      </c>
      <c r="S17" s="152" t="s">
        <v>299</v>
      </c>
      <c r="T17" s="84">
        <v>14648</v>
      </c>
      <c r="U17" s="9" t="s">
        <v>299</v>
      </c>
      <c r="V17" s="84">
        <v>2930</v>
      </c>
      <c r="W17" s="9" t="s">
        <v>297</v>
      </c>
      <c r="X17" s="84">
        <v>2428</v>
      </c>
      <c r="Y17" s="9" t="s">
        <v>299</v>
      </c>
      <c r="Z17" s="9">
        <f t="shared" si="0"/>
        <v>437052</v>
      </c>
      <c r="AA17" s="164"/>
    </row>
    <row r="18" spans="1:27" ht="15" customHeight="1">
      <c r="A18" s="9" t="s">
        <v>311</v>
      </c>
      <c r="B18" s="9">
        <v>0</v>
      </c>
      <c r="C18" s="152" t="s">
        <v>299</v>
      </c>
      <c r="D18" s="84">
        <v>7811</v>
      </c>
      <c r="E18" s="152" t="s">
        <v>299</v>
      </c>
      <c r="F18" s="84">
        <v>9228</v>
      </c>
      <c r="G18" s="152" t="s">
        <v>299</v>
      </c>
      <c r="H18" s="84">
        <v>211523</v>
      </c>
      <c r="I18" s="9" t="s">
        <v>299</v>
      </c>
      <c r="J18" s="84">
        <v>52881</v>
      </c>
      <c r="K18" s="9" t="s">
        <v>297</v>
      </c>
      <c r="L18" s="84">
        <v>103536</v>
      </c>
      <c r="M18" s="9" t="s">
        <v>299</v>
      </c>
      <c r="N18" s="9">
        <v>0</v>
      </c>
      <c r="O18" s="152" t="s">
        <v>299</v>
      </c>
      <c r="P18" s="84">
        <v>4209</v>
      </c>
      <c r="Q18" s="152" t="s">
        <v>299</v>
      </c>
      <c r="R18" s="85">
        <v>149</v>
      </c>
      <c r="S18" s="152" t="s">
        <v>299</v>
      </c>
      <c r="T18" s="84">
        <v>16275</v>
      </c>
      <c r="U18" s="9" t="s">
        <v>299</v>
      </c>
      <c r="V18" s="84">
        <v>3255</v>
      </c>
      <c r="W18" s="9" t="s">
        <v>297</v>
      </c>
      <c r="X18" s="84">
        <v>2833</v>
      </c>
      <c r="Y18" s="9" t="s">
        <v>299</v>
      </c>
      <c r="Z18" s="9">
        <f t="shared" si="0"/>
        <v>411700</v>
      </c>
      <c r="AA18" s="164"/>
    </row>
    <row r="19" spans="1:27" ht="15" customHeight="1">
      <c r="A19" s="9" t="s">
        <v>312</v>
      </c>
      <c r="B19" s="9">
        <v>0</v>
      </c>
      <c r="C19" s="152" t="s">
        <v>299</v>
      </c>
      <c r="D19" s="84">
        <v>7764</v>
      </c>
      <c r="E19" s="152" t="s">
        <v>299</v>
      </c>
      <c r="F19" s="84">
        <v>9156</v>
      </c>
      <c r="G19" s="152" t="s">
        <v>299</v>
      </c>
      <c r="H19" s="84">
        <v>197851</v>
      </c>
      <c r="I19" s="9" t="s">
        <v>299</v>
      </c>
      <c r="J19" s="84">
        <v>49463</v>
      </c>
      <c r="K19" s="9" t="s">
        <v>297</v>
      </c>
      <c r="L19" s="84">
        <v>93985</v>
      </c>
      <c r="M19" s="9" t="s">
        <v>299</v>
      </c>
      <c r="N19" s="9">
        <v>0</v>
      </c>
      <c r="O19" s="152" t="s">
        <v>299</v>
      </c>
      <c r="P19" s="84">
        <v>4532</v>
      </c>
      <c r="Q19" s="152" t="s">
        <v>299</v>
      </c>
      <c r="R19" s="85">
        <v>162</v>
      </c>
      <c r="S19" s="152" t="s">
        <v>299</v>
      </c>
      <c r="T19" s="84">
        <v>17903</v>
      </c>
      <c r="U19" s="9" t="s">
        <v>299</v>
      </c>
      <c r="V19" s="84">
        <v>3581</v>
      </c>
      <c r="W19" s="9" t="s">
        <v>297</v>
      </c>
      <c r="X19" s="84">
        <v>3237</v>
      </c>
      <c r="Y19" s="9" t="s">
        <v>299</v>
      </c>
      <c r="Z19" s="9">
        <f t="shared" si="0"/>
        <v>387634</v>
      </c>
      <c r="AA19" s="164"/>
    </row>
    <row r="20" spans="1:27" ht="15" customHeight="1">
      <c r="A20" s="9" t="s">
        <v>313</v>
      </c>
      <c r="B20" s="9">
        <v>0</v>
      </c>
      <c r="C20" s="152" t="s">
        <v>299</v>
      </c>
      <c r="D20" s="84">
        <v>7721</v>
      </c>
      <c r="E20" s="152" t="s">
        <v>299</v>
      </c>
      <c r="F20" s="84">
        <v>9090</v>
      </c>
      <c r="G20" s="152" t="s">
        <v>299</v>
      </c>
      <c r="H20" s="84">
        <v>184787</v>
      </c>
      <c r="I20" s="9" t="s">
        <v>299</v>
      </c>
      <c r="J20" s="84">
        <v>46197</v>
      </c>
      <c r="K20" s="9" t="s">
        <v>297</v>
      </c>
      <c r="L20" s="84">
        <v>84910</v>
      </c>
      <c r="M20" s="9" t="s">
        <v>299</v>
      </c>
      <c r="N20" s="9">
        <v>0</v>
      </c>
      <c r="O20" s="152" t="s">
        <v>299</v>
      </c>
      <c r="P20" s="84">
        <v>4856</v>
      </c>
      <c r="Q20" s="152" t="s">
        <v>299</v>
      </c>
      <c r="R20" s="85">
        <v>174</v>
      </c>
      <c r="S20" s="152" t="s">
        <v>299</v>
      </c>
      <c r="T20" s="84">
        <v>19530</v>
      </c>
      <c r="U20" s="9" t="s">
        <v>299</v>
      </c>
      <c r="V20" s="84">
        <v>3906</v>
      </c>
      <c r="W20" s="9" t="s">
        <v>297</v>
      </c>
      <c r="X20" s="84">
        <v>3642</v>
      </c>
      <c r="Y20" s="9" t="s">
        <v>299</v>
      </c>
      <c r="Z20" s="9">
        <f t="shared" si="0"/>
        <v>364813</v>
      </c>
      <c r="AA20" s="164"/>
    </row>
    <row r="21" spans="1:27" ht="15" customHeight="1">
      <c r="A21" s="9" t="s">
        <v>314</v>
      </c>
      <c r="B21" s="9">
        <v>0</v>
      </c>
      <c r="C21" s="152" t="s">
        <v>299</v>
      </c>
      <c r="D21" s="84">
        <v>7681</v>
      </c>
      <c r="E21" s="152" t="s">
        <v>299</v>
      </c>
      <c r="F21" s="84">
        <v>9031</v>
      </c>
      <c r="G21" s="152" t="s">
        <v>299</v>
      </c>
      <c r="H21" s="84">
        <v>172313</v>
      </c>
      <c r="I21" s="9" t="s">
        <v>299</v>
      </c>
      <c r="J21" s="84">
        <v>43078</v>
      </c>
      <c r="K21" s="9" t="s">
        <v>297</v>
      </c>
      <c r="L21" s="84">
        <v>76296</v>
      </c>
      <c r="M21" s="9" t="s">
        <v>299</v>
      </c>
      <c r="N21" s="9">
        <v>0</v>
      </c>
      <c r="O21" s="152" t="s">
        <v>299</v>
      </c>
      <c r="P21" s="84">
        <v>5180</v>
      </c>
      <c r="Q21" s="152" t="s">
        <v>299</v>
      </c>
      <c r="R21" s="85">
        <v>186</v>
      </c>
      <c r="S21" s="152" t="s">
        <v>299</v>
      </c>
      <c r="T21" s="84">
        <v>21158</v>
      </c>
      <c r="U21" s="9" t="s">
        <v>299</v>
      </c>
      <c r="V21" s="84">
        <v>4232</v>
      </c>
      <c r="W21" s="9" t="s">
        <v>297</v>
      </c>
      <c r="X21" s="84">
        <v>4047</v>
      </c>
      <c r="Y21" s="9" t="s">
        <v>299</v>
      </c>
      <c r="Z21" s="9">
        <f t="shared" si="0"/>
        <v>343202</v>
      </c>
      <c r="AA21" s="164"/>
    </row>
    <row r="22" spans="1:27" ht="15" customHeight="1">
      <c r="A22" s="9" t="s">
        <v>315</v>
      </c>
      <c r="B22" s="9">
        <v>0</v>
      </c>
      <c r="C22" s="152" t="s">
        <v>299</v>
      </c>
      <c r="D22" s="84">
        <v>7645</v>
      </c>
      <c r="E22" s="152" t="s">
        <v>299</v>
      </c>
      <c r="F22" s="84">
        <v>8977</v>
      </c>
      <c r="G22" s="152" t="s">
        <v>299</v>
      </c>
      <c r="H22" s="84">
        <v>160414</v>
      </c>
      <c r="I22" s="9" t="s">
        <v>299</v>
      </c>
      <c r="J22" s="84">
        <v>40103</v>
      </c>
      <c r="K22" s="9" t="s">
        <v>297</v>
      </c>
      <c r="L22" s="84">
        <v>68128</v>
      </c>
      <c r="M22" s="9" t="s">
        <v>299</v>
      </c>
      <c r="N22" s="9">
        <v>0</v>
      </c>
      <c r="O22" s="152" t="s">
        <v>299</v>
      </c>
      <c r="P22" s="84">
        <v>5503</v>
      </c>
      <c r="Q22" s="152" t="s">
        <v>299</v>
      </c>
      <c r="R22" s="85">
        <v>199</v>
      </c>
      <c r="S22" s="152" t="s">
        <v>299</v>
      </c>
      <c r="T22" s="84">
        <v>22785</v>
      </c>
      <c r="U22" s="9" t="s">
        <v>299</v>
      </c>
      <c r="V22" s="84">
        <v>4557</v>
      </c>
      <c r="W22" s="9" t="s">
        <v>297</v>
      </c>
      <c r="X22" s="84">
        <v>4451</v>
      </c>
      <c r="Y22" s="9" t="s">
        <v>299</v>
      </c>
      <c r="Z22" s="9">
        <f t="shared" si="0"/>
        <v>322762</v>
      </c>
      <c r="AA22" s="164"/>
    </row>
    <row r="23" spans="1:27" ht="15" customHeight="1">
      <c r="A23" s="9" t="s">
        <v>316</v>
      </c>
      <c r="B23" s="9">
        <v>0</v>
      </c>
      <c r="C23" s="152" t="s">
        <v>299</v>
      </c>
      <c r="D23" s="84">
        <v>7611</v>
      </c>
      <c r="E23" s="152" t="s">
        <v>299</v>
      </c>
      <c r="F23" s="84">
        <v>8928</v>
      </c>
      <c r="G23" s="152" t="s">
        <v>299</v>
      </c>
      <c r="H23" s="84">
        <v>149073</v>
      </c>
      <c r="I23" s="9" t="s">
        <v>299</v>
      </c>
      <c r="J23" s="84">
        <v>37268</v>
      </c>
      <c r="K23" s="9" t="s">
        <v>297</v>
      </c>
      <c r="L23" s="84">
        <v>60390</v>
      </c>
      <c r="M23" s="9" t="s">
        <v>299</v>
      </c>
      <c r="N23" s="9">
        <v>0</v>
      </c>
      <c r="O23" s="152" t="s">
        <v>299</v>
      </c>
      <c r="P23" s="84">
        <v>5827</v>
      </c>
      <c r="Q23" s="152" t="s">
        <v>299</v>
      </c>
      <c r="R23" s="85">
        <v>211</v>
      </c>
      <c r="S23" s="152" t="s">
        <v>299</v>
      </c>
      <c r="T23" s="84">
        <v>24413</v>
      </c>
      <c r="U23" s="9" t="s">
        <v>299</v>
      </c>
      <c r="V23" s="84">
        <v>4883</v>
      </c>
      <c r="W23" s="9" t="s">
        <v>297</v>
      </c>
      <c r="X23" s="84">
        <v>4856</v>
      </c>
      <c r="Y23" s="9" t="s">
        <v>299</v>
      </c>
      <c r="Z23" s="9">
        <f t="shared" si="0"/>
        <v>303460</v>
      </c>
      <c r="AA23" s="164"/>
    </row>
    <row r="24" spans="1:27" ht="15" customHeight="1">
      <c r="A24" s="9" t="s">
        <v>317</v>
      </c>
      <c r="B24" s="9">
        <v>0</v>
      </c>
      <c r="C24" s="152" t="s">
        <v>299</v>
      </c>
      <c r="D24" s="84">
        <v>7581</v>
      </c>
      <c r="E24" s="152" t="s">
        <v>299</v>
      </c>
      <c r="F24" s="84">
        <v>8886</v>
      </c>
      <c r="G24" s="152" t="s">
        <v>299</v>
      </c>
      <c r="H24" s="84">
        <v>138275</v>
      </c>
      <c r="I24" s="9" t="s">
        <v>299</v>
      </c>
      <c r="J24" s="84">
        <v>34569</v>
      </c>
      <c r="K24" s="9" t="s">
        <v>297</v>
      </c>
      <c r="L24" s="84">
        <v>53069</v>
      </c>
      <c r="M24" s="9" t="s">
        <v>299</v>
      </c>
      <c r="N24" s="9">
        <v>0</v>
      </c>
      <c r="O24" s="152" t="s">
        <v>299</v>
      </c>
      <c r="P24" s="84">
        <v>6151</v>
      </c>
      <c r="Q24" s="152" t="s">
        <v>299</v>
      </c>
      <c r="R24" s="85">
        <v>224</v>
      </c>
      <c r="S24" s="152" t="s">
        <v>299</v>
      </c>
      <c r="T24" s="84">
        <v>26040</v>
      </c>
      <c r="U24" s="9" t="s">
        <v>299</v>
      </c>
      <c r="V24" s="84">
        <v>5208</v>
      </c>
      <c r="W24" s="9" t="s">
        <v>297</v>
      </c>
      <c r="X24" s="84">
        <v>5261</v>
      </c>
      <c r="Y24" s="9" t="s">
        <v>299</v>
      </c>
      <c r="Z24" s="9">
        <f t="shared" si="0"/>
        <v>285264</v>
      </c>
      <c r="AA24" s="164"/>
    </row>
    <row r="26" spans="1:27" ht="15" customHeight="1">
      <c r="A26" s="164"/>
      <c r="B26" s="236" t="s">
        <v>286</v>
      </c>
      <c r="C26" s="216"/>
      <c r="D26" s="216"/>
      <c r="E26" s="216"/>
      <c r="F26" s="216"/>
      <c r="G26" s="216"/>
      <c r="H26" s="216"/>
      <c r="I26" s="216"/>
      <c r="J26" s="216"/>
      <c r="K26" s="216"/>
      <c r="L26" s="216"/>
      <c r="M26" s="164"/>
      <c r="N26" s="236" t="s">
        <v>287</v>
      </c>
      <c r="O26" s="216"/>
      <c r="P26" s="216"/>
      <c r="Q26" s="216"/>
      <c r="R26" s="216"/>
      <c r="S26" s="216"/>
      <c r="T26" s="216"/>
      <c r="U26" s="216"/>
      <c r="V26" s="216"/>
      <c r="W26" s="216"/>
      <c r="X26" s="216"/>
      <c r="Y26" s="164"/>
      <c r="Z26" s="164"/>
      <c r="AA26" s="164"/>
    </row>
    <row r="27" spans="1:27" ht="15" customHeight="1">
      <c r="A27" s="153"/>
      <c r="B27" s="153" t="s">
        <v>318</v>
      </c>
      <c r="C27" s="153"/>
      <c r="D27" s="153" t="s">
        <v>319</v>
      </c>
      <c r="E27" s="153"/>
      <c r="F27" s="153" t="s">
        <v>320</v>
      </c>
      <c r="G27" s="153"/>
      <c r="H27" s="153" t="s">
        <v>321</v>
      </c>
      <c r="I27" s="153"/>
      <c r="J27" s="153" t="s">
        <v>322</v>
      </c>
      <c r="K27" s="153"/>
      <c r="L27" s="153" t="s">
        <v>323</v>
      </c>
      <c r="M27" s="153"/>
      <c r="N27" s="153" t="s">
        <v>318</v>
      </c>
      <c r="O27" s="153"/>
      <c r="P27" s="153" t="s">
        <v>319</v>
      </c>
      <c r="Q27" s="153"/>
      <c r="R27" s="153" t="s">
        <v>320</v>
      </c>
      <c r="S27" s="153"/>
      <c r="T27" s="153" t="s">
        <v>321</v>
      </c>
      <c r="U27" s="153"/>
      <c r="V27" s="153" t="s">
        <v>322</v>
      </c>
      <c r="W27" s="153"/>
      <c r="X27" s="153" t="s">
        <v>323</v>
      </c>
      <c r="Y27" s="153"/>
      <c r="Z27" s="153"/>
      <c r="AA27" s="153"/>
    </row>
    <row r="28" spans="1:27" ht="15" customHeight="1">
      <c r="A28" s="9" t="s">
        <v>296</v>
      </c>
      <c r="B28" s="164">
        <f t="shared" ref="B28:B47" si="1">IF(C5="Y",B5,0)</f>
        <v>0</v>
      </c>
      <c r="C28" s="164"/>
      <c r="D28" s="164">
        <f t="shared" ref="D28:D47" si="2">IF(E5="Y",D5,0)</f>
        <v>0</v>
      </c>
      <c r="E28" s="164"/>
      <c r="F28" s="164">
        <f t="shared" ref="F28:F47" si="3">IF(G5="Y",F5,0)</f>
        <v>0</v>
      </c>
      <c r="G28" s="164"/>
      <c r="H28" s="164">
        <f t="shared" ref="H28:H47" si="4">IF(I5="Y",H5,0)</f>
        <v>0</v>
      </c>
      <c r="I28" s="164"/>
      <c r="J28" s="164">
        <f t="shared" ref="J28:J47" si="5">IF(K5="Y",J5,0)</f>
        <v>0</v>
      </c>
      <c r="K28" s="164"/>
      <c r="L28" s="164">
        <f t="shared" ref="L28:L47" si="6">IF(M5="Y",L5,0)</f>
        <v>0</v>
      </c>
      <c r="M28" s="164"/>
      <c r="N28" s="164">
        <f t="shared" ref="N28:N47" si="7">IF(O5="Y",N5,0)</f>
        <v>0</v>
      </c>
      <c r="O28" s="164"/>
      <c r="P28" s="164">
        <f t="shared" ref="P28:P47" si="8">IF(Q5="Y",P5,0)</f>
        <v>0</v>
      </c>
      <c r="Q28" s="164"/>
      <c r="R28" s="164">
        <f t="shared" ref="R28:R47" si="9">IF(S5="Y",R5,0)</f>
        <v>0</v>
      </c>
      <c r="S28" s="164"/>
      <c r="T28" s="164">
        <f t="shared" ref="T28:T47" si="10">IF(U5="Y",T5,0)</f>
        <v>0</v>
      </c>
      <c r="U28" s="164"/>
      <c r="V28" s="164">
        <f t="shared" ref="V28:V47" si="11">IF(W5="Y",V5,0)</f>
        <v>0</v>
      </c>
      <c r="W28" s="164"/>
      <c r="X28" s="164">
        <f t="shared" ref="X28:X47" si="12">IF(Y5="Y",X5,0)</f>
        <v>0</v>
      </c>
      <c r="Y28" s="164"/>
      <c r="Z28" s="164"/>
      <c r="AA28" s="164"/>
    </row>
    <row r="29" spans="1:27" ht="15" customHeight="1">
      <c r="A29" s="9" t="s">
        <v>298</v>
      </c>
      <c r="B29" s="164">
        <f t="shared" si="1"/>
        <v>0</v>
      </c>
      <c r="C29" s="164"/>
      <c r="D29" s="164">
        <f t="shared" si="2"/>
        <v>0</v>
      </c>
      <c r="E29" s="164"/>
      <c r="F29" s="164">
        <f t="shared" si="3"/>
        <v>0</v>
      </c>
      <c r="G29" s="164"/>
      <c r="H29" s="164">
        <f t="shared" si="4"/>
        <v>0</v>
      </c>
      <c r="I29" s="164"/>
      <c r="J29" s="164">
        <f t="shared" si="5"/>
        <v>0</v>
      </c>
      <c r="K29" s="164"/>
      <c r="L29" s="164">
        <f t="shared" si="6"/>
        <v>0</v>
      </c>
      <c r="M29" s="164"/>
      <c r="N29" s="164">
        <f t="shared" si="7"/>
        <v>0</v>
      </c>
      <c r="O29" s="164"/>
      <c r="P29" s="164">
        <f t="shared" si="8"/>
        <v>0</v>
      </c>
      <c r="Q29" s="164"/>
      <c r="R29" s="164">
        <f t="shared" si="9"/>
        <v>0</v>
      </c>
      <c r="S29" s="164"/>
      <c r="T29" s="164">
        <f t="shared" si="10"/>
        <v>0</v>
      </c>
      <c r="U29" s="164"/>
      <c r="V29" s="164">
        <f t="shared" si="11"/>
        <v>0</v>
      </c>
      <c r="W29" s="164"/>
      <c r="X29" s="164">
        <f t="shared" si="12"/>
        <v>0</v>
      </c>
      <c r="Y29" s="164"/>
      <c r="Z29" s="164"/>
      <c r="AA29" s="164"/>
    </row>
    <row r="30" spans="1:27" ht="15" customHeight="1">
      <c r="A30" s="9" t="s">
        <v>300</v>
      </c>
      <c r="B30" s="164">
        <f t="shared" si="1"/>
        <v>0</v>
      </c>
      <c r="C30" s="164"/>
      <c r="D30" s="164">
        <f t="shared" si="2"/>
        <v>0</v>
      </c>
      <c r="E30" s="164"/>
      <c r="F30" s="164">
        <f t="shared" si="3"/>
        <v>0</v>
      </c>
      <c r="G30" s="164"/>
      <c r="H30" s="164">
        <f t="shared" si="4"/>
        <v>0</v>
      </c>
      <c r="I30" s="164"/>
      <c r="J30" s="164">
        <f t="shared" si="5"/>
        <v>0</v>
      </c>
      <c r="K30" s="164"/>
      <c r="L30" s="164">
        <f t="shared" si="6"/>
        <v>0</v>
      </c>
      <c r="M30" s="164"/>
      <c r="N30" s="164">
        <f t="shared" si="7"/>
        <v>0</v>
      </c>
      <c r="O30" s="164"/>
      <c r="P30" s="164">
        <f t="shared" si="8"/>
        <v>0</v>
      </c>
      <c r="Q30" s="164"/>
      <c r="R30" s="164">
        <f t="shared" si="9"/>
        <v>0</v>
      </c>
      <c r="S30" s="164"/>
      <c r="T30" s="164">
        <f t="shared" si="10"/>
        <v>0</v>
      </c>
      <c r="U30" s="164"/>
      <c r="V30" s="164">
        <f t="shared" si="11"/>
        <v>0</v>
      </c>
      <c r="W30" s="164"/>
      <c r="X30" s="164">
        <f t="shared" si="12"/>
        <v>0</v>
      </c>
      <c r="Y30" s="164"/>
      <c r="Z30" s="164"/>
      <c r="AA30" s="164"/>
    </row>
    <row r="31" spans="1:27" ht="15" customHeight="1">
      <c r="A31" s="9" t="s">
        <v>301</v>
      </c>
      <c r="B31" s="164">
        <f t="shared" si="1"/>
        <v>0</v>
      </c>
      <c r="C31" s="164"/>
      <c r="D31" s="164">
        <f t="shared" si="2"/>
        <v>0</v>
      </c>
      <c r="E31" s="164"/>
      <c r="F31" s="164">
        <f t="shared" si="3"/>
        <v>0</v>
      </c>
      <c r="G31" s="164"/>
      <c r="H31" s="164">
        <f t="shared" si="4"/>
        <v>0</v>
      </c>
      <c r="I31" s="164"/>
      <c r="J31" s="164">
        <f t="shared" si="5"/>
        <v>0</v>
      </c>
      <c r="K31" s="164"/>
      <c r="L31" s="164">
        <f t="shared" si="6"/>
        <v>0</v>
      </c>
      <c r="M31" s="164"/>
      <c r="N31" s="164">
        <f t="shared" si="7"/>
        <v>0</v>
      </c>
      <c r="O31" s="164"/>
      <c r="P31" s="164">
        <f t="shared" si="8"/>
        <v>0</v>
      </c>
      <c r="Q31" s="164"/>
      <c r="R31" s="164">
        <f t="shared" si="9"/>
        <v>0</v>
      </c>
      <c r="S31" s="164"/>
      <c r="T31" s="164">
        <f t="shared" si="10"/>
        <v>0</v>
      </c>
      <c r="U31" s="164"/>
      <c r="V31" s="164">
        <f t="shared" si="11"/>
        <v>0</v>
      </c>
      <c r="W31" s="164"/>
      <c r="X31" s="164">
        <f t="shared" si="12"/>
        <v>0</v>
      </c>
      <c r="Y31" s="164"/>
      <c r="Z31" s="164"/>
      <c r="AA31" s="164"/>
    </row>
    <row r="32" spans="1:27" ht="15" customHeight="1">
      <c r="A32" s="9" t="s">
        <v>302</v>
      </c>
      <c r="B32" s="164">
        <f t="shared" si="1"/>
        <v>0</v>
      </c>
      <c r="C32" s="164"/>
      <c r="D32" s="154">
        <f t="shared" si="2"/>
        <v>7211</v>
      </c>
      <c r="E32" s="164"/>
      <c r="F32" s="154">
        <f t="shared" si="3"/>
        <v>8800</v>
      </c>
      <c r="G32" s="164"/>
      <c r="H32" s="164">
        <f t="shared" si="4"/>
        <v>0</v>
      </c>
      <c r="I32" s="164"/>
      <c r="J32" s="164">
        <f t="shared" si="5"/>
        <v>0</v>
      </c>
      <c r="K32" s="164"/>
      <c r="L32" s="164">
        <f t="shared" si="6"/>
        <v>0</v>
      </c>
      <c r="M32" s="164"/>
      <c r="N32" s="164">
        <f t="shared" si="7"/>
        <v>0</v>
      </c>
      <c r="O32" s="164"/>
      <c r="P32" s="154">
        <f t="shared" si="8"/>
        <v>1295</v>
      </c>
      <c r="Q32" s="164"/>
      <c r="R32" s="164">
        <f t="shared" si="9"/>
        <v>37</v>
      </c>
      <c r="S32" s="164"/>
      <c r="T32" s="164">
        <f t="shared" si="10"/>
        <v>0</v>
      </c>
      <c r="U32" s="164"/>
      <c r="V32" s="164">
        <f t="shared" si="11"/>
        <v>0</v>
      </c>
      <c r="W32" s="164"/>
      <c r="X32" s="164">
        <f t="shared" si="12"/>
        <v>0</v>
      </c>
      <c r="Y32" s="164"/>
      <c r="Z32" s="164"/>
      <c r="AA32" s="164"/>
    </row>
    <row r="33" spans="1:24" ht="15" customHeight="1">
      <c r="A33" s="9" t="s">
        <v>303</v>
      </c>
      <c r="B33" s="164">
        <f t="shared" si="1"/>
        <v>0</v>
      </c>
      <c r="C33" s="164"/>
      <c r="D33" s="154">
        <f t="shared" si="2"/>
        <v>7345</v>
      </c>
      <c r="E33" s="164"/>
      <c r="F33" s="154">
        <f t="shared" si="3"/>
        <v>8926</v>
      </c>
      <c r="G33" s="164"/>
      <c r="H33" s="164">
        <f t="shared" si="4"/>
        <v>0</v>
      </c>
      <c r="I33" s="164"/>
      <c r="J33" s="164">
        <f t="shared" si="5"/>
        <v>0</v>
      </c>
      <c r="K33" s="164"/>
      <c r="L33" s="164">
        <f t="shared" si="6"/>
        <v>0</v>
      </c>
      <c r="M33" s="164"/>
      <c r="N33" s="164">
        <f t="shared" si="7"/>
        <v>0</v>
      </c>
      <c r="O33" s="164"/>
      <c r="P33" s="154">
        <f t="shared" si="8"/>
        <v>1619</v>
      </c>
      <c r="Q33" s="164"/>
      <c r="R33" s="164">
        <f t="shared" si="9"/>
        <v>50</v>
      </c>
      <c r="S33" s="164"/>
      <c r="T33" s="164">
        <f t="shared" si="10"/>
        <v>0</v>
      </c>
      <c r="U33" s="164"/>
      <c r="V33" s="164">
        <f t="shared" si="11"/>
        <v>0</v>
      </c>
      <c r="W33" s="164"/>
      <c r="X33" s="164">
        <f t="shared" si="12"/>
        <v>0</v>
      </c>
    </row>
    <row r="34" spans="1:24" ht="15" customHeight="1">
      <c r="A34" s="9" t="s">
        <v>304</v>
      </c>
      <c r="B34" s="164">
        <f t="shared" si="1"/>
        <v>0</v>
      </c>
      <c r="C34" s="164"/>
      <c r="D34" s="154">
        <f t="shared" si="2"/>
        <v>7476</v>
      </c>
      <c r="E34" s="164"/>
      <c r="F34" s="154">
        <f t="shared" si="3"/>
        <v>9047</v>
      </c>
      <c r="G34" s="164"/>
      <c r="H34" s="164">
        <f t="shared" si="4"/>
        <v>0</v>
      </c>
      <c r="I34" s="164"/>
      <c r="J34" s="164">
        <f t="shared" si="5"/>
        <v>0</v>
      </c>
      <c r="K34" s="164"/>
      <c r="L34" s="164">
        <f t="shared" si="6"/>
        <v>0</v>
      </c>
      <c r="M34" s="164"/>
      <c r="N34" s="164">
        <f t="shared" si="7"/>
        <v>0</v>
      </c>
      <c r="O34" s="164"/>
      <c r="P34" s="154">
        <f t="shared" si="8"/>
        <v>1942</v>
      </c>
      <c r="Q34" s="164"/>
      <c r="R34" s="164">
        <f t="shared" si="9"/>
        <v>62</v>
      </c>
      <c r="S34" s="164"/>
      <c r="T34" s="164">
        <f t="shared" si="10"/>
        <v>0</v>
      </c>
      <c r="U34" s="164"/>
      <c r="V34" s="164">
        <f t="shared" si="11"/>
        <v>0</v>
      </c>
      <c r="W34" s="164"/>
      <c r="X34" s="164">
        <f t="shared" si="12"/>
        <v>0</v>
      </c>
    </row>
    <row r="35" spans="1:24" ht="15" customHeight="1">
      <c r="A35" s="9" t="s">
        <v>305</v>
      </c>
      <c r="B35" s="164">
        <f t="shared" si="1"/>
        <v>0</v>
      </c>
      <c r="C35" s="164"/>
      <c r="D35" s="154">
        <f t="shared" si="2"/>
        <v>7604</v>
      </c>
      <c r="E35" s="164"/>
      <c r="F35" s="154">
        <f t="shared" si="3"/>
        <v>9163</v>
      </c>
      <c r="G35" s="164"/>
      <c r="H35" s="164">
        <f t="shared" si="4"/>
        <v>0</v>
      </c>
      <c r="I35" s="164"/>
      <c r="J35" s="164">
        <f t="shared" si="5"/>
        <v>0</v>
      </c>
      <c r="K35" s="164"/>
      <c r="L35" s="164">
        <f t="shared" si="6"/>
        <v>0</v>
      </c>
      <c r="M35" s="164"/>
      <c r="N35" s="164">
        <f t="shared" si="7"/>
        <v>0</v>
      </c>
      <c r="O35" s="164"/>
      <c r="P35" s="154">
        <f t="shared" si="8"/>
        <v>2266</v>
      </c>
      <c r="Q35" s="164"/>
      <c r="R35" s="164">
        <f t="shared" si="9"/>
        <v>75</v>
      </c>
      <c r="S35" s="164"/>
      <c r="T35" s="164">
        <f t="shared" si="10"/>
        <v>0</v>
      </c>
      <c r="U35" s="164"/>
      <c r="V35" s="164">
        <f t="shared" si="11"/>
        <v>0</v>
      </c>
      <c r="W35" s="164"/>
      <c r="X35" s="164">
        <f t="shared" si="12"/>
        <v>0</v>
      </c>
    </row>
    <row r="36" spans="1:24" ht="15" customHeight="1">
      <c r="A36" s="9" t="s">
        <v>306</v>
      </c>
      <c r="B36" s="164">
        <f t="shared" si="1"/>
        <v>0</v>
      </c>
      <c r="C36" s="164"/>
      <c r="D36" s="154">
        <f t="shared" si="2"/>
        <v>7729</v>
      </c>
      <c r="E36" s="164"/>
      <c r="F36" s="154">
        <f t="shared" si="3"/>
        <v>9275</v>
      </c>
      <c r="G36" s="164"/>
      <c r="H36" s="154">
        <f t="shared" si="4"/>
        <v>259091</v>
      </c>
      <c r="I36" s="164"/>
      <c r="J36" s="164">
        <f t="shared" si="5"/>
        <v>0</v>
      </c>
      <c r="K36" s="164"/>
      <c r="L36" s="164">
        <f t="shared" si="6"/>
        <v>0</v>
      </c>
      <c r="M36" s="164"/>
      <c r="N36" s="164">
        <f t="shared" si="7"/>
        <v>0</v>
      </c>
      <c r="O36" s="164"/>
      <c r="P36" s="154">
        <f t="shared" si="8"/>
        <v>2590</v>
      </c>
      <c r="Q36" s="164"/>
      <c r="R36" s="164">
        <f t="shared" si="9"/>
        <v>87</v>
      </c>
      <c r="S36" s="164"/>
      <c r="T36" s="154">
        <f t="shared" si="10"/>
        <v>8138</v>
      </c>
      <c r="U36" s="164"/>
      <c r="V36" s="164">
        <f t="shared" si="11"/>
        <v>0</v>
      </c>
      <c r="W36" s="164"/>
      <c r="X36" s="164">
        <f t="shared" si="12"/>
        <v>0</v>
      </c>
    </row>
    <row r="37" spans="1:24" ht="15" customHeight="1">
      <c r="A37" s="9" t="s">
        <v>307</v>
      </c>
      <c r="B37" s="164">
        <f t="shared" si="1"/>
        <v>0</v>
      </c>
      <c r="C37" s="164"/>
      <c r="D37" s="154">
        <f t="shared" si="2"/>
        <v>7852</v>
      </c>
      <c r="E37" s="164"/>
      <c r="F37" s="154">
        <f t="shared" si="3"/>
        <v>9382</v>
      </c>
      <c r="G37" s="164"/>
      <c r="H37" s="154">
        <f t="shared" si="4"/>
        <v>257722</v>
      </c>
      <c r="I37" s="164"/>
      <c r="J37" s="164">
        <f t="shared" si="5"/>
        <v>0</v>
      </c>
      <c r="K37" s="164"/>
      <c r="L37" s="164">
        <f t="shared" si="6"/>
        <v>0</v>
      </c>
      <c r="M37" s="164"/>
      <c r="N37" s="164">
        <f t="shared" si="7"/>
        <v>0</v>
      </c>
      <c r="O37" s="164"/>
      <c r="P37" s="154">
        <f t="shared" si="8"/>
        <v>2914</v>
      </c>
      <c r="Q37" s="164"/>
      <c r="R37" s="164">
        <f t="shared" si="9"/>
        <v>99</v>
      </c>
      <c r="S37" s="164"/>
      <c r="T37" s="154">
        <f t="shared" si="10"/>
        <v>9765</v>
      </c>
      <c r="U37" s="164"/>
      <c r="V37" s="164">
        <f t="shared" si="11"/>
        <v>0</v>
      </c>
      <c r="W37" s="164"/>
      <c r="X37" s="164">
        <f t="shared" si="12"/>
        <v>0</v>
      </c>
    </row>
    <row r="38" spans="1:24" ht="15" customHeight="1">
      <c r="A38" s="9" t="s">
        <v>308</v>
      </c>
      <c r="B38" s="164">
        <f t="shared" si="1"/>
        <v>0</v>
      </c>
      <c r="C38" s="164"/>
      <c r="D38" s="154">
        <f t="shared" si="2"/>
        <v>7973</v>
      </c>
      <c r="E38" s="164"/>
      <c r="F38" s="154">
        <f t="shared" si="3"/>
        <v>9485</v>
      </c>
      <c r="G38" s="164"/>
      <c r="H38" s="154">
        <f t="shared" si="4"/>
        <v>256362</v>
      </c>
      <c r="I38" s="164"/>
      <c r="J38" s="164">
        <f t="shared" si="5"/>
        <v>0</v>
      </c>
      <c r="K38" s="164"/>
      <c r="L38" s="164">
        <f t="shared" si="6"/>
        <v>0</v>
      </c>
      <c r="M38" s="164"/>
      <c r="N38" s="164">
        <f t="shared" si="7"/>
        <v>0</v>
      </c>
      <c r="O38" s="164"/>
      <c r="P38" s="154">
        <f t="shared" si="8"/>
        <v>3237</v>
      </c>
      <c r="Q38" s="164"/>
      <c r="R38" s="164">
        <f t="shared" si="9"/>
        <v>112</v>
      </c>
      <c r="S38" s="164"/>
      <c r="T38" s="154">
        <f t="shared" si="10"/>
        <v>11393</v>
      </c>
      <c r="U38" s="164"/>
      <c r="V38" s="164">
        <f t="shared" si="11"/>
        <v>0</v>
      </c>
      <c r="W38" s="164"/>
      <c r="X38" s="164">
        <f t="shared" si="12"/>
        <v>0</v>
      </c>
    </row>
    <row r="39" spans="1:24" ht="15" customHeight="1">
      <c r="A39" s="9" t="s">
        <v>309</v>
      </c>
      <c r="B39" s="164">
        <f t="shared" si="1"/>
        <v>0</v>
      </c>
      <c r="C39" s="164"/>
      <c r="D39" s="154">
        <f t="shared" si="2"/>
        <v>7915</v>
      </c>
      <c r="E39" s="164"/>
      <c r="F39" s="154">
        <f t="shared" si="3"/>
        <v>9392</v>
      </c>
      <c r="G39" s="164"/>
      <c r="H39" s="154">
        <f t="shared" si="4"/>
        <v>240761</v>
      </c>
      <c r="I39" s="164"/>
      <c r="J39" s="164">
        <f t="shared" si="5"/>
        <v>0</v>
      </c>
      <c r="K39" s="164"/>
      <c r="L39" s="154">
        <f t="shared" si="6"/>
        <v>124133</v>
      </c>
      <c r="M39" s="164"/>
      <c r="N39" s="164">
        <f t="shared" si="7"/>
        <v>0</v>
      </c>
      <c r="O39" s="164"/>
      <c r="P39" s="154">
        <f t="shared" si="8"/>
        <v>3561</v>
      </c>
      <c r="Q39" s="164"/>
      <c r="R39" s="164">
        <f t="shared" si="9"/>
        <v>124</v>
      </c>
      <c r="S39" s="164"/>
      <c r="T39" s="154">
        <f t="shared" si="10"/>
        <v>13020</v>
      </c>
      <c r="U39" s="164"/>
      <c r="V39" s="164">
        <f t="shared" si="11"/>
        <v>0</v>
      </c>
      <c r="W39" s="164"/>
      <c r="X39" s="154">
        <f t="shared" si="12"/>
        <v>2023</v>
      </c>
    </row>
    <row r="40" spans="1:24" ht="15" customHeight="1">
      <c r="A40" s="9" t="s">
        <v>310</v>
      </c>
      <c r="B40" s="164">
        <f t="shared" si="1"/>
        <v>0</v>
      </c>
      <c r="C40" s="164"/>
      <c r="D40" s="154">
        <f t="shared" si="2"/>
        <v>7861</v>
      </c>
      <c r="E40" s="164"/>
      <c r="F40" s="154">
        <f t="shared" si="3"/>
        <v>9307</v>
      </c>
      <c r="G40" s="164"/>
      <c r="H40" s="154">
        <f t="shared" si="4"/>
        <v>225821</v>
      </c>
      <c r="I40" s="164"/>
      <c r="J40" s="164">
        <f t="shared" si="5"/>
        <v>0</v>
      </c>
      <c r="K40" s="164"/>
      <c r="L40" s="154">
        <f t="shared" si="6"/>
        <v>113580</v>
      </c>
      <c r="M40" s="164"/>
      <c r="N40" s="164">
        <f t="shared" si="7"/>
        <v>0</v>
      </c>
      <c r="O40" s="164"/>
      <c r="P40" s="154">
        <f t="shared" si="8"/>
        <v>3885</v>
      </c>
      <c r="Q40" s="164"/>
      <c r="R40" s="164">
        <f t="shared" si="9"/>
        <v>137</v>
      </c>
      <c r="S40" s="164"/>
      <c r="T40" s="154">
        <f t="shared" si="10"/>
        <v>14648</v>
      </c>
      <c r="U40" s="164"/>
      <c r="V40" s="164">
        <f t="shared" si="11"/>
        <v>0</v>
      </c>
      <c r="W40" s="164"/>
      <c r="X40" s="154">
        <f t="shared" si="12"/>
        <v>2428</v>
      </c>
    </row>
    <row r="41" spans="1:24" ht="15" customHeight="1">
      <c r="A41" s="9" t="s">
        <v>311</v>
      </c>
      <c r="B41" s="164">
        <f t="shared" si="1"/>
        <v>0</v>
      </c>
      <c r="C41" s="164"/>
      <c r="D41" s="154">
        <f t="shared" si="2"/>
        <v>7811</v>
      </c>
      <c r="E41" s="164"/>
      <c r="F41" s="154">
        <f t="shared" si="3"/>
        <v>9228</v>
      </c>
      <c r="G41" s="164"/>
      <c r="H41" s="154">
        <f t="shared" si="4"/>
        <v>211523</v>
      </c>
      <c r="I41" s="164"/>
      <c r="J41" s="164">
        <f t="shared" si="5"/>
        <v>0</v>
      </c>
      <c r="K41" s="164"/>
      <c r="L41" s="154">
        <f t="shared" si="6"/>
        <v>103536</v>
      </c>
      <c r="M41" s="164"/>
      <c r="N41" s="164">
        <f t="shared" si="7"/>
        <v>0</v>
      </c>
      <c r="O41" s="164"/>
      <c r="P41" s="154">
        <f t="shared" si="8"/>
        <v>4209</v>
      </c>
      <c r="Q41" s="164"/>
      <c r="R41" s="164">
        <f t="shared" si="9"/>
        <v>149</v>
      </c>
      <c r="S41" s="164"/>
      <c r="T41" s="154">
        <f t="shared" si="10"/>
        <v>16275</v>
      </c>
      <c r="U41" s="164"/>
      <c r="V41" s="164">
        <f t="shared" si="11"/>
        <v>0</v>
      </c>
      <c r="W41" s="164"/>
      <c r="X41" s="154">
        <f t="shared" si="12"/>
        <v>2833</v>
      </c>
    </row>
    <row r="42" spans="1:24" ht="15" customHeight="1">
      <c r="A42" s="9" t="s">
        <v>312</v>
      </c>
      <c r="B42" s="164">
        <f t="shared" si="1"/>
        <v>0</v>
      </c>
      <c r="C42" s="164"/>
      <c r="D42" s="154">
        <f t="shared" si="2"/>
        <v>7764</v>
      </c>
      <c r="E42" s="164"/>
      <c r="F42" s="154">
        <f t="shared" si="3"/>
        <v>9156</v>
      </c>
      <c r="G42" s="164"/>
      <c r="H42" s="154">
        <f t="shared" si="4"/>
        <v>197851</v>
      </c>
      <c r="I42" s="164"/>
      <c r="J42" s="164">
        <f t="shared" si="5"/>
        <v>0</v>
      </c>
      <c r="K42" s="164"/>
      <c r="L42" s="154">
        <f t="shared" si="6"/>
        <v>93985</v>
      </c>
      <c r="M42" s="164"/>
      <c r="N42" s="164">
        <f t="shared" si="7"/>
        <v>0</v>
      </c>
      <c r="O42" s="164"/>
      <c r="P42" s="154">
        <f t="shared" si="8"/>
        <v>4532</v>
      </c>
      <c r="Q42" s="164"/>
      <c r="R42" s="164">
        <f t="shared" si="9"/>
        <v>162</v>
      </c>
      <c r="S42" s="164"/>
      <c r="T42" s="154">
        <f t="shared" si="10"/>
        <v>17903</v>
      </c>
      <c r="U42" s="164"/>
      <c r="V42" s="164">
        <f t="shared" si="11"/>
        <v>0</v>
      </c>
      <c r="W42" s="164"/>
      <c r="X42" s="154">
        <f t="shared" si="12"/>
        <v>3237</v>
      </c>
    </row>
    <row r="43" spans="1:24" ht="15" customHeight="1">
      <c r="A43" s="9" t="s">
        <v>313</v>
      </c>
      <c r="B43" s="164">
        <f t="shared" si="1"/>
        <v>0</v>
      </c>
      <c r="C43" s="164"/>
      <c r="D43" s="154">
        <f t="shared" si="2"/>
        <v>7721</v>
      </c>
      <c r="E43" s="164"/>
      <c r="F43" s="154">
        <f t="shared" si="3"/>
        <v>9090</v>
      </c>
      <c r="G43" s="164"/>
      <c r="H43" s="154">
        <f t="shared" si="4"/>
        <v>184787</v>
      </c>
      <c r="I43" s="164"/>
      <c r="J43" s="164">
        <f t="shared" si="5"/>
        <v>0</v>
      </c>
      <c r="K43" s="164"/>
      <c r="L43" s="154">
        <f t="shared" si="6"/>
        <v>84910</v>
      </c>
      <c r="M43" s="164"/>
      <c r="N43" s="164">
        <f t="shared" si="7"/>
        <v>0</v>
      </c>
      <c r="O43" s="164"/>
      <c r="P43" s="154">
        <f t="shared" si="8"/>
        <v>4856</v>
      </c>
      <c r="Q43" s="164"/>
      <c r="R43" s="164">
        <f t="shared" si="9"/>
        <v>174</v>
      </c>
      <c r="S43" s="164"/>
      <c r="T43" s="154">
        <f t="shared" si="10"/>
        <v>19530</v>
      </c>
      <c r="U43" s="164"/>
      <c r="V43" s="164">
        <f t="shared" si="11"/>
        <v>0</v>
      </c>
      <c r="W43" s="164"/>
      <c r="X43" s="154">
        <f t="shared" si="12"/>
        <v>3642</v>
      </c>
    </row>
    <row r="44" spans="1:24" ht="15" customHeight="1">
      <c r="A44" s="9" t="s">
        <v>314</v>
      </c>
      <c r="B44" s="164">
        <f t="shared" si="1"/>
        <v>0</v>
      </c>
      <c r="C44" s="164"/>
      <c r="D44" s="154">
        <f t="shared" si="2"/>
        <v>7681</v>
      </c>
      <c r="E44" s="164"/>
      <c r="F44" s="154">
        <f t="shared" si="3"/>
        <v>9031</v>
      </c>
      <c r="G44" s="164"/>
      <c r="H44" s="154">
        <f t="shared" si="4"/>
        <v>172313</v>
      </c>
      <c r="I44" s="164"/>
      <c r="J44" s="164">
        <f t="shared" si="5"/>
        <v>0</v>
      </c>
      <c r="K44" s="164"/>
      <c r="L44" s="154">
        <f t="shared" si="6"/>
        <v>76296</v>
      </c>
      <c r="M44" s="164"/>
      <c r="N44" s="164">
        <f t="shared" si="7"/>
        <v>0</v>
      </c>
      <c r="O44" s="164"/>
      <c r="P44" s="154">
        <f t="shared" si="8"/>
        <v>5180</v>
      </c>
      <c r="Q44" s="164"/>
      <c r="R44" s="164">
        <f t="shared" si="9"/>
        <v>186</v>
      </c>
      <c r="S44" s="164"/>
      <c r="T44" s="154">
        <f t="shared" si="10"/>
        <v>21158</v>
      </c>
      <c r="U44" s="164"/>
      <c r="V44" s="164">
        <f t="shared" si="11"/>
        <v>0</v>
      </c>
      <c r="W44" s="164"/>
      <c r="X44" s="154">
        <f t="shared" si="12"/>
        <v>4047</v>
      </c>
    </row>
    <row r="45" spans="1:24" ht="15" customHeight="1">
      <c r="A45" s="9" t="s">
        <v>315</v>
      </c>
      <c r="B45" s="164">
        <f t="shared" si="1"/>
        <v>0</v>
      </c>
      <c r="C45" s="164"/>
      <c r="D45" s="154">
        <f t="shared" si="2"/>
        <v>7645</v>
      </c>
      <c r="E45" s="164"/>
      <c r="F45" s="154">
        <f t="shared" si="3"/>
        <v>8977</v>
      </c>
      <c r="G45" s="164"/>
      <c r="H45" s="154">
        <f t="shared" si="4"/>
        <v>160414</v>
      </c>
      <c r="I45" s="164"/>
      <c r="J45" s="164">
        <f t="shared" si="5"/>
        <v>0</v>
      </c>
      <c r="K45" s="164"/>
      <c r="L45" s="154">
        <f t="shared" si="6"/>
        <v>68128</v>
      </c>
      <c r="M45" s="164"/>
      <c r="N45" s="164">
        <f t="shared" si="7"/>
        <v>0</v>
      </c>
      <c r="O45" s="164"/>
      <c r="P45" s="154">
        <f t="shared" si="8"/>
        <v>5503</v>
      </c>
      <c r="Q45" s="164"/>
      <c r="R45" s="164">
        <f t="shared" si="9"/>
        <v>199</v>
      </c>
      <c r="S45" s="164"/>
      <c r="T45" s="154">
        <f t="shared" si="10"/>
        <v>22785</v>
      </c>
      <c r="U45" s="164"/>
      <c r="V45" s="164">
        <f t="shared" si="11"/>
        <v>0</v>
      </c>
      <c r="W45" s="164"/>
      <c r="X45" s="154">
        <f t="shared" si="12"/>
        <v>4451</v>
      </c>
    </row>
    <row r="46" spans="1:24" ht="15" customHeight="1">
      <c r="A46" s="9" t="s">
        <v>316</v>
      </c>
      <c r="B46" s="164">
        <f t="shared" si="1"/>
        <v>0</v>
      </c>
      <c r="C46" s="164"/>
      <c r="D46" s="154">
        <f t="shared" si="2"/>
        <v>7611</v>
      </c>
      <c r="E46" s="164"/>
      <c r="F46" s="154">
        <f t="shared" si="3"/>
        <v>8928</v>
      </c>
      <c r="G46" s="164"/>
      <c r="H46" s="154">
        <f t="shared" si="4"/>
        <v>149073</v>
      </c>
      <c r="I46" s="164"/>
      <c r="J46" s="164">
        <f t="shared" si="5"/>
        <v>0</v>
      </c>
      <c r="K46" s="164"/>
      <c r="L46" s="154">
        <f t="shared" si="6"/>
        <v>60390</v>
      </c>
      <c r="M46" s="164"/>
      <c r="N46" s="164">
        <f t="shared" si="7"/>
        <v>0</v>
      </c>
      <c r="O46" s="164"/>
      <c r="P46" s="154">
        <f t="shared" si="8"/>
        <v>5827</v>
      </c>
      <c r="Q46" s="164"/>
      <c r="R46" s="164">
        <f t="shared" si="9"/>
        <v>211</v>
      </c>
      <c r="S46" s="164"/>
      <c r="T46" s="154">
        <f t="shared" si="10"/>
        <v>24413</v>
      </c>
      <c r="U46" s="164"/>
      <c r="V46" s="164">
        <f t="shared" si="11"/>
        <v>0</v>
      </c>
      <c r="W46" s="164"/>
      <c r="X46" s="154">
        <f t="shared" si="12"/>
        <v>4856</v>
      </c>
    </row>
    <row r="47" spans="1:24" ht="15" customHeight="1">
      <c r="A47" s="9" t="s">
        <v>317</v>
      </c>
      <c r="B47" s="164">
        <f t="shared" si="1"/>
        <v>0</v>
      </c>
      <c r="C47" s="164"/>
      <c r="D47" s="154">
        <f t="shared" si="2"/>
        <v>7581</v>
      </c>
      <c r="E47" s="164"/>
      <c r="F47" s="154">
        <f t="shared" si="3"/>
        <v>8886</v>
      </c>
      <c r="G47" s="164"/>
      <c r="H47" s="154">
        <f t="shared" si="4"/>
        <v>138275</v>
      </c>
      <c r="I47" s="164"/>
      <c r="J47" s="164">
        <f t="shared" si="5"/>
        <v>0</v>
      </c>
      <c r="K47" s="164"/>
      <c r="L47" s="154">
        <f t="shared" si="6"/>
        <v>53069</v>
      </c>
      <c r="M47" s="164"/>
      <c r="N47" s="164">
        <f t="shared" si="7"/>
        <v>0</v>
      </c>
      <c r="O47" s="164"/>
      <c r="P47" s="154">
        <f t="shared" si="8"/>
        <v>6151</v>
      </c>
      <c r="Q47" s="164"/>
      <c r="R47" s="164">
        <f t="shared" si="9"/>
        <v>224</v>
      </c>
      <c r="S47" s="164"/>
      <c r="T47" s="154">
        <f t="shared" si="10"/>
        <v>26040</v>
      </c>
      <c r="U47" s="164"/>
      <c r="V47" s="164">
        <f t="shared" si="11"/>
        <v>0</v>
      </c>
      <c r="W47" s="164"/>
      <c r="X47" s="154">
        <f t="shared" si="12"/>
        <v>5261</v>
      </c>
    </row>
    <row r="48" spans="1:24" ht="15" customHeight="1">
      <c r="A48" s="164"/>
      <c r="B48" s="166"/>
      <c r="C48" s="166"/>
      <c r="D48" s="166"/>
      <c r="E48" s="166"/>
      <c r="F48" s="166"/>
      <c r="G48" s="166"/>
      <c r="H48" s="166"/>
      <c r="I48" s="166"/>
      <c r="J48" s="166"/>
      <c r="K48" s="166"/>
      <c r="L48" s="166"/>
      <c r="M48" s="164"/>
      <c r="N48" s="164"/>
      <c r="O48" s="164"/>
      <c r="P48" s="164"/>
      <c r="Q48" s="164"/>
      <c r="R48" s="164"/>
      <c r="S48" s="164"/>
      <c r="T48" s="164"/>
      <c r="U48" s="164"/>
      <c r="V48" s="164"/>
      <c r="W48" s="164"/>
      <c r="X48" s="164"/>
    </row>
    <row r="49" spans="1:12" ht="15" customHeight="1">
      <c r="A49" s="164"/>
      <c r="B49" s="236" t="s">
        <v>324</v>
      </c>
      <c r="C49" s="216"/>
      <c r="D49" s="216"/>
      <c r="E49" s="216"/>
      <c r="F49" s="216"/>
      <c r="G49" s="216"/>
      <c r="H49" s="216"/>
      <c r="I49" s="216"/>
      <c r="J49" s="216"/>
      <c r="K49" s="216"/>
      <c r="L49" s="216"/>
    </row>
    <row r="50" spans="1:12" ht="15" customHeight="1">
      <c r="A50" s="164"/>
      <c r="B50" s="153" t="s">
        <v>318</v>
      </c>
      <c r="C50" s="153"/>
      <c r="D50" s="153" t="s">
        <v>319</v>
      </c>
      <c r="E50" s="153"/>
      <c r="F50" s="153" t="s">
        <v>320</v>
      </c>
      <c r="G50" s="153"/>
      <c r="H50" s="153" t="s">
        <v>321</v>
      </c>
      <c r="I50" s="153"/>
      <c r="J50" s="153" t="s">
        <v>322</v>
      </c>
      <c r="K50" s="153"/>
      <c r="L50" s="153" t="s">
        <v>323</v>
      </c>
    </row>
    <row r="51" spans="1:12" ht="15" customHeight="1">
      <c r="A51" s="9" t="s">
        <v>296</v>
      </c>
      <c r="B51" s="164">
        <f t="shared" ref="B51:B70" si="13">B28+N28</f>
        <v>0</v>
      </c>
      <c r="C51" s="164"/>
      <c r="D51" s="164">
        <f t="shared" ref="D51:D70" si="14">D28+P28</f>
        <v>0</v>
      </c>
      <c r="E51" s="164"/>
      <c r="F51" s="164">
        <f t="shared" ref="F51:F70" si="15">F28+R28</f>
        <v>0</v>
      </c>
      <c r="G51" s="164"/>
      <c r="H51" s="164">
        <f t="shared" ref="H51:H70" si="16">H28+T28</f>
        <v>0</v>
      </c>
      <c r="I51" s="164"/>
      <c r="J51" s="164">
        <f t="shared" ref="J51:J70" si="17">J28+V28</f>
        <v>0</v>
      </c>
      <c r="K51" s="164"/>
      <c r="L51" s="164">
        <f t="shared" ref="L51:L70" si="18">L28+X28</f>
        <v>0</v>
      </c>
    </row>
    <row r="52" spans="1:12" ht="15" customHeight="1">
      <c r="A52" s="9" t="s">
        <v>298</v>
      </c>
      <c r="B52" s="164">
        <f t="shared" si="13"/>
        <v>0</v>
      </c>
      <c r="C52" s="164"/>
      <c r="D52" s="164">
        <f t="shared" si="14"/>
        <v>0</v>
      </c>
      <c r="E52" s="164"/>
      <c r="F52" s="164">
        <f t="shared" si="15"/>
        <v>0</v>
      </c>
      <c r="G52" s="164"/>
      <c r="H52" s="164">
        <f t="shared" si="16"/>
        <v>0</v>
      </c>
      <c r="I52" s="164"/>
      <c r="J52" s="164">
        <f t="shared" si="17"/>
        <v>0</v>
      </c>
      <c r="K52" s="164"/>
      <c r="L52" s="164">
        <f t="shared" si="18"/>
        <v>0</v>
      </c>
    </row>
    <row r="53" spans="1:12" ht="12.75">
      <c r="A53" s="9" t="s">
        <v>300</v>
      </c>
      <c r="B53" s="164">
        <f t="shared" si="13"/>
        <v>0</v>
      </c>
      <c r="C53" s="164"/>
      <c r="D53" s="164">
        <f t="shared" si="14"/>
        <v>0</v>
      </c>
      <c r="E53" s="164"/>
      <c r="F53" s="164">
        <f t="shared" si="15"/>
        <v>0</v>
      </c>
      <c r="G53" s="164"/>
      <c r="H53" s="164">
        <f t="shared" si="16"/>
        <v>0</v>
      </c>
      <c r="I53" s="164"/>
      <c r="J53" s="164">
        <f t="shared" si="17"/>
        <v>0</v>
      </c>
      <c r="K53" s="164"/>
      <c r="L53" s="164">
        <f t="shared" si="18"/>
        <v>0</v>
      </c>
    </row>
    <row r="54" spans="1:12" ht="12.75">
      <c r="A54" s="9" t="s">
        <v>301</v>
      </c>
      <c r="B54" s="164">
        <f t="shared" si="13"/>
        <v>0</v>
      </c>
      <c r="C54" s="164"/>
      <c r="D54" s="164">
        <f t="shared" si="14"/>
        <v>0</v>
      </c>
      <c r="E54" s="164"/>
      <c r="F54" s="164">
        <f t="shared" si="15"/>
        <v>0</v>
      </c>
      <c r="G54" s="164"/>
      <c r="H54" s="164">
        <f t="shared" si="16"/>
        <v>0</v>
      </c>
      <c r="I54" s="164"/>
      <c r="J54" s="164">
        <f t="shared" si="17"/>
        <v>0</v>
      </c>
      <c r="K54" s="164"/>
      <c r="L54" s="164">
        <f t="shared" si="18"/>
        <v>0</v>
      </c>
    </row>
    <row r="55" spans="1:12" ht="12.75">
      <c r="A55" s="9" t="s">
        <v>302</v>
      </c>
      <c r="B55" s="164">
        <f t="shared" si="13"/>
        <v>0</v>
      </c>
      <c r="C55" s="164"/>
      <c r="D55" s="154">
        <f t="shared" si="14"/>
        <v>8506</v>
      </c>
      <c r="E55" s="164"/>
      <c r="F55" s="154">
        <f t="shared" si="15"/>
        <v>8837</v>
      </c>
      <c r="G55" s="164"/>
      <c r="H55" s="164">
        <f t="shared" si="16"/>
        <v>0</v>
      </c>
      <c r="I55" s="164"/>
      <c r="J55" s="164">
        <f t="shared" si="17"/>
        <v>0</v>
      </c>
      <c r="K55" s="164"/>
      <c r="L55" s="164">
        <f t="shared" si="18"/>
        <v>0</v>
      </c>
    </row>
    <row r="56" spans="1:12" ht="12.75">
      <c r="A56" s="9" t="s">
        <v>303</v>
      </c>
      <c r="B56" s="164">
        <f t="shared" si="13"/>
        <v>0</v>
      </c>
      <c r="C56" s="164"/>
      <c r="D56" s="154">
        <f t="shared" si="14"/>
        <v>8964</v>
      </c>
      <c r="E56" s="164"/>
      <c r="F56" s="154">
        <f t="shared" si="15"/>
        <v>8976</v>
      </c>
      <c r="G56" s="164"/>
      <c r="H56" s="164">
        <f t="shared" si="16"/>
        <v>0</v>
      </c>
      <c r="I56" s="164"/>
      <c r="J56" s="164">
        <f t="shared" si="17"/>
        <v>0</v>
      </c>
      <c r="K56" s="164"/>
      <c r="L56" s="164">
        <f t="shared" si="18"/>
        <v>0</v>
      </c>
    </row>
    <row r="57" spans="1:12" ht="12.75">
      <c r="A57" s="9" t="s">
        <v>304</v>
      </c>
      <c r="B57" s="164">
        <f t="shared" si="13"/>
        <v>0</v>
      </c>
      <c r="C57" s="164"/>
      <c r="D57" s="154">
        <f t="shared" si="14"/>
        <v>9418</v>
      </c>
      <c r="E57" s="164"/>
      <c r="F57" s="154">
        <f t="shared" si="15"/>
        <v>9109</v>
      </c>
      <c r="G57" s="164"/>
      <c r="H57" s="164">
        <f t="shared" si="16"/>
        <v>0</v>
      </c>
      <c r="I57" s="164"/>
      <c r="J57" s="164">
        <f t="shared" si="17"/>
        <v>0</v>
      </c>
      <c r="K57" s="164"/>
      <c r="L57" s="164">
        <f t="shared" si="18"/>
        <v>0</v>
      </c>
    </row>
    <row r="58" spans="1:12" ht="12.75">
      <c r="A58" s="9" t="s">
        <v>305</v>
      </c>
      <c r="B58" s="164">
        <f t="shared" si="13"/>
        <v>0</v>
      </c>
      <c r="C58" s="164"/>
      <c r="D58" s="154">
        <f t="shared" si="14"/>
        <v>9870</v>
      </c>
      <c r="E58" s="164"/>
      <c r="F58" s="154">
        <f t="shared" si="15"/>
        <v>9238</v>
      </c>
      <c r="G58" s="164"/>
      <c r="H58" s="164">
        <f t="shared" si="16"/>
        <v>0</v>
      </c>
      <c r="I58" s="164"/>
      <c r="J58" s="164">
        <f t="shared" si="17"/>
        <v>0</v>
      </c>
      <c r="K58" s="164"/>
      <c r="L58" s="164">
        <f t="shared" si="18"/>
        <v>0</v>
      </c>
    </row>
    <row r="59" spans="1:12" ht="12.75">
      <c r="A59" s="9" t="s">
        <v>306</v>
      </c>
      <c r="B59" s="164">
        <f t="shared" si="13"/>
        <v>0</v>
      </c>
      <c r="C59" s="164"/>
      <c r="D59" s="154">
        <f t="shared" si="14"/>
        <v>10319</v>
      </c>
      <c r="E59" s="164"/>
      <c r="F59" s="154">
        <f t="shared" si="15"/>
        <v>9362</v>
      </c>
      <c r="G59" s="164"/>
      <c r="H59" s="154">
        <f t="shared" si="16"/>
        <v>267229</v>
      </c>
      <c r="I59" s="164"/>
      <c r="J59" s="164">
        <f t="shared" si="17"/>
        <v>0</v>
      </c>
      <c r="K59" s="164"/>
      <c r="L59" s="164">
        <f t="shared" si="18"/>
        <v>0</v>
      </c>
    </row>
    <row r="60" spans="1:12" ht="12.75">
      <c r="A60" s="9" t="s">
        <v>307</v>
      </c>
      <c r="B60" s="164">
        <f t="shared" si="13"/>
        <v>0</v>
      </c>
      <c r="C60" s="164"/>
      <c r="D60" s="154">
        <f t="shared" si="14"/>
        <v>10766</v>
      </c>
      <c r="E60" s="164"/>
      <c r="F60" s="154">
        <f t="shared" si="15"/>
        <v>9481</v>
      </c>
      <c r="G60" s="164"/>
      <c r="H60" s="154">
        <f t="shared" si="16"/>
        <v>267487</v>
      </c>
      <c r="I60" s="164"/>
      <c r="J60" s="164">
        <f t="shared" si="17"/>
        <v>0</v>
      </c>
      <c r="K60" s="164"/>
      <c r="L60" s="164">
        <f t="shared" si="18"/>
        <v>0</v>
      </c>
    </row>
    <row r="61" spans="1:12" ht="12.75">
      <c r="A61" s="9" t="s">
        <v>308</v>
      </c>
      <c r="B61" s="164">
        <f t="shared" si="13"/>
        <v>0</v>
      </c>
      <c r="C61" s="164"/>
      <c r="D61" s="154">
        <f t="shared" si="14"/>
        <v>11210</v>
      </c>
      <c r="E61" s="164"/>
      <c r="F61" s="154">
        <f t="shared" si="15"/>
        <v>9597</v>
      </c>
      <c r="G61" s="164"/>
      <c r="H61" s="154">
        <f t="shared" si="16"/>
        <v>267755</v>
      </c>
      <c r="I61" s="164"/>
      <c r="J61" s="164">
        <f t="shared" si="17"/>
        <v>0</v>
      </c>
      <c r="K61" s="164"/>
      <c r="L61" s="164">
        <f t="shared" si="18"/>
        <v>0</v>
      </c>
    </row>
    <row r="62" spans="1:12" ht="12.75">
      <c r="A62" s="9" t="s">
        <v>309</v>
      </c>
      <c r="B62" s="164">
        <f t="shared" si="13"/>
        <v>0</v>
      </c>
      <c r="C62" s="164"/>
      <c r="D62" s="154">
        <f t="shared" si="14"/>
        <v>11476</v>
      </c>
      <c r="E62" s="164"/>
      <c r="F62" s="154">
        <f t="shared" si="15"/>
        <v>9516</v>
      </c>
      <c r="G62" s="164"/>
      <c r="H62" s="154">
        <f t="shared" si="16"/>
        <v>253781</v>
      </c>
      <c r="I62" s="164"/>
      <c r="J62" s="164">
        <f t="shared" si="17"/>
        <v>0</v>
      </c>
      <c r="K62" s="164"/>
      <c r="L62" s="154">
        <f t="shared" si="18"/>
        <v>126156</v>
      </c>
    </row>
    <row r="63" spans="1:12" ht="12.75">
      <c r="A63" s="9" t="s">
        <v>310</v>
      </c>
      <c r="B63" s="164">
        <f t="shared" si="13"/>
        <v>0</v>
      </c>
      <c r="C63" s="164"/>
      <c r="D63" s="154">
        <f t="shared" si="14"/>
        <v>11746</v>
      </c>
      <c r="E63" s="164"/>
      <c r="F63" s="154">
        <f t="shared" si="15"/>
        <v>9444</v>
      </c>
      <c r="G63" s="164"/>
      <c r="H63" s="154">
        <f t="shared" si="16"/>
        <v>240469</v>
      </c>
      <c r="I63" s="164"/>
      <c r="J63" s="164">
        <f t="shared" si="17"/>
        <v>0</v>
      </c>
      <c r="K63" s="164"/>
      <c r="L63" s="154">
        <f t="shared" si="18"/>
        <v>116008</v>
      </c>
    </row>
    <row r="64" spans="1:12" ht="12.75">
      <c r="A64" s="9" t="s">
        <v>311</v>
      </c>
      <c r="B64" s="164">
        <f t="shared" si="13"/>
        <v>0</v>
      </c>
      <c r="C64" s="164"/>
      <c r="D64" s="154">
        <f t="shared" si="14"/>
        <v>12020</v>
      </c>
      <c r="E64" s="164"/>
      <c r="F64" s="154">
        <f t="shared" si="15"/>
        <v>9377</v>
      </c>
      <c r="G64" s="164"/>
      <c r="H64" s="154">
        <f t="shared" si="16"/>
        <v>227798</v>
      </c>
      <c r="I64" s="164"/>
      <c r="J64" s="164">
        <f t="shared" si="17"/>
        <v>0</v>
      </c>
      <c r="K64" s="164"/>
      <c r="L64" s="154">
        <f t="shared" si="18"/>
        <v>106369</v>
      </c>
    </row>
    <row r="65" spans="1:14" ht="12.75">
      <c r="A65" s="9" t="s">
        <v>312</v>
      </c>
      <c r="B65" s="164">
        <f t="shared" si="13"/>
        <v>0</v>
      </c>
      <c r="C65" s="164"/>
      <c r="D65" s="154">
        <f t="shared" si="14"/>
        <v>12296</v>
      </c>
      <c r="E65" s="164"/>
      <c r="F65" s="154">
        <f t="shared" si="15"/>
        <v>9318</v>
      </c>
      <c r="G65" s="164"/>
      <c r="H65" s="154">
        <f t="shared" si="16"/>
        <v>215754</v>
      </c>
      <c r="I65" s="164"/>
      <c r="J65" s="164">
        <f t="shared" si="17"/>
        <v>0</v>
      </c>
      <c r="K65" s="164"/>
      <c r="L65" s="154">
        <f t="shared" si="18"/>
        <v>97222</v>
      </c>
      <c r="M65" s="164"/>
      <c r="N65" s="164"/>
    </row>
    <row r="66" spans="1:14" ht="12.75">
      <c r="A66" s="9" t="s">
        <v>313</v>
      </c>
      <c r="B66" s="164">
        <f t="shared" si="13"/>
        <v>0</v>
      </c>
      <c r="C66" s="164"/>
      <c r="D66" s="154">
        <f t="shared" si="14"/>
        <v>12577</v>
      </c>
      <c r="E66" s="164"/>
      <c r="F66" s="154">
        <f t="shared" si="15"/>
        <v>9264</v>
      </c>
      <c r="G66" s="164"/>
      <c r="H66" s="154">
        <f t="shared" si="16"/>
        <v>204317</v>
      </c>
      <c r="I66" s="164"/>
      <c r="J66" s="164">
        <f t="shared" si="17"/>
        <v>0</v>
      </c>
      <c r="K66" s="164"/>
      <c r="L66" s="154">
        <f t="shared" si="18"/>
        <v>88552</v>
      </c>
      <c r="M66" s="164"/>
      <c r="N66" s="164"/>
    </row>
    <row r="67" spans="1:14" ht="12.75">
      <c r="A67" s="9" t="s">
        <v>314</v>
      </c>
      <c r="B67" s="164">
        <f t="shared" si="13"/>
        <v>0</v>
      </c>
      <c r="C67" s="164"/>
      <c r="D67" s="154">
        <f t="shared" si="14"/>
        <v>12861</v>
      </c>
      <c r="E67" s="164"/>
      <c r="F67" s="154">
        <f t="shared" si="15"/>
        <v>9217</v>
      </c>
      <c r="G67" s="164"/>
      <c r="H67" s="154">
        <f t="shared" si="16"/>
        <v>193471</v>
      </c>
      <c r="I67" s="164"/>
      <c r="J67" s="164">
        <f t="shared" si="17"/>
        <v>0</v>
      </c>
      <c r="K67" s="164"/>
      <c r="L67" s="154">
        <f t="shared" si="18"/>
        <v>80343</v>
      </c>
      <c r="M67" s="164"/>
      <c r="N67" s="164"/>
    </row>
    <row r="68" spans="1:14" ht="12.75">
      <c r="A68" s="9" t="s">
        <v>315</v>
      </c>
      <c r="B68" s="164">
        <f t="shared" si="13"/>
        <v>0</v>
      </c>
      <c r="C68" s="164"/>
      <c r="D68" s="154">
        <f t="shared" si="14"/>
        <v>13148</v>
      </c>
      <c r="E68" s="164"/>
      <c r="F68" s="154">
        <f t="shared" si="15"/>
        <v>9176</v>
      </c>
      <c r="G68" s="164"/>
      <c r="H68" s="154">
        <f t="shared" si="16"/>
        <v>183199</v>
      </c>
      <c r="I68" s="164"/>
      <c r="J68" s="164">
        <f t="shared" si="17"/>
        <v>0</v>
      </c>
      <c r="K68" s="164"/>
      <c r="L68" s="154">
        <f t="shared" si="18"/>
        <v>72579</v>
      </c>
      <c r="M68" s="164"/>
      <c r="N68" s="164"/>
    </row>
    <row r="69" spans="1:14" ht="12.75">
      <c r="A69" s="9" t="s">
        <v>316</v>
      </c>
      <c r="B69" s="164">
        <f t="shared" si="13"/>
        <v>0</v>
      </c>
      <c r="C69" s="164"/>
      <c r="D69" s="154">
        <f t="shared" si="14"/>
        <v>13438</v>
      </c>
      <c r="E69" s="164"/>
      <c r="F69" s="154">
        <f t="shared" si="15"/>
        <v>9139</v>
      </c>
      <c r="G69" s="164"/>
      <c r="H69" s="154">
        <f t="shared" si="16"/>
        <v>173486</v>
      </c>
      <c r="I69" s="164"/>
      <c r="J69" s="164">
        <f t="shared" si="17"/>
        <v>0</v>
      </c>
      <c r="K69" s="164"/>
      <c r="L69" s="154">
        <f t="shared" si="18"/>
        <v>65246</v>
      </c>
      <c r="M69" s="164"/>
      <c r="N69" s="164"/>
    </row>
    <row r="70" spans="1:14" ht="12.75">
      <c r="A70" s="9" t="s">
        <v>317</v>
      </c>
      <c r="B70" s="164">
        <f t="shared" si="13"/>
        <v>0</v>
      </c>
      <c r="C70" s="164"/>
      <c r="D70" s="154">
        <f t="shared" si="14"/>
        <v>13732</v>
      </c>
      <c r="E70" s="164"/>
      <c r="F70" s="154">
        <f t="shared" si="15"/>
        <v>9110</v>
      </c>
      <c r="G70" s="164"/>
      <c r="H70" s="154">
        <f t="shared" si="16"/>
        <v>164315</v>
      </c>
      <c r="I70" s="164"/>
      <c r="J70" s="164">
        <f t="shared" si="17"/>
        <v>0</v>
      </c>
      <c r="K70" s="164"/>
      <c r="L70" s="154">
        <f t="shared" si="18"/>
        <v>58330</v>
      </c>
      <c r="M70" s="164"/>
      <c r="N70" s="164"/>
    </row>
    <row r="72" spans="1:14" ht="12.75">
      <c r="A72" s="164"/>
      <c r="B72" s="236" t="s">
        <v>325</v>
      </c>
      <c r="C72" s="216"/>
      <c r="D72" s="216"/>
      <c r="E72" s="216"/>
      <c r="F72" s="216"/>
      <c r="G72" s="216"/>
      <c r="H72" s="216"/>
      <c r="I72" s="216"/>
      <c r="J72" s="216"/>
      <c r="K72" s="216"/>
      <c r="L72" s="216"/>
      <c r="M72" s="164"/>
      <c r="N72" s="164"/>
    </row>
    <row r="73" spans="1:14" ht="12.75">
      <c r="A73" s="164"/>
      <c r="B73" s="153" t="s">
        <v>318</v>
      </c>
      <c r="C73" s="153"/>
      <c r="D73" s="153" t="s">
        <v>319</v>
      </c>
      <c r="E73" s="153"/>
      <c r="F73" s="153" t="s">
        <v>320</v>
      </c>
      <c r="G73" s="153"/>
      <c r="H73" s="153" t="s">
        <v>321</v>
      </c>
      <c r="I73" s="153"/>
      <c r="J73" s="153" t="s">
        <v>322</v>
      </c>
      <c r="K73" s="153"/>
      <c r="L73" s="153" t="s">
        <v>323</v>
      </c>
      <c r="M73" s="164"/>
      <c r="N73" s="9" t="s">
        <v>326</v>
      </c>
    </row>
    <row r="74" spans="1:14" ht="12.75">
      <c r="A74" s="9" t="s">
        <v>296</v>
      </c>
      <c r="B74" s="155">
        <f t="shared" ref="B74:B93" si="19">B51*(44/12)</f>
        <v>0</v>
      </c>
      <c r="C74" s="153"/>
      <c r="D74" s="155">
        <f t="shared" ref="D74:D93" si="20">D51*(44/12)</f>
        <v>0</v>
      </c>
      <c r="E74" s="153"/>
      <c r="F74" s="155">
        <f t="shared" ref="F74:F93" si="21">F51*(44/12)</f>
        <v>0</v>
      </c>
      <c r="G74" s="153"/>
      <c r="H74" s="155">
        <f t="shared" ref="H74:H93" si="22">H51*(44/12)</f>
        <v>0</v>
      </c>
      <c r="I74" s="153"/>
      <c r="J74" s="155">
        <f t="shared" ref="J74:J93" si="23">J51*(44/12)</f>
        <v>0</v>
      </c>
      <c r="K74" s="153"/>
      <c r="L74" s="155">
        <f t="shared" ref="L74:L93" si="24">L51*(44/12)</f>
        <v>0</v>
      </c>
      <c r="M74" s="164"/>
      <c r="N74" s="155">
        <f t="shared" ref="N74:N93" si="25">SUM(B74:L74)</f>
        <v>0</v>
      </c>
    </row>
    <row r="75" spans="1:14" ht="12.75">
      <c r="A75" s="9" t="s">
        <v>298</v>
      </c>
      <c r="B75" s="155">
        <f t="shared" si="19"/>
        <v>0</v>
      </c>
      <c r="C75" s="153"/>
      <c r="D75" s="155">
        <f t="shared" si="20"/>
        <v>0</v>
      </c>
      <c r="E75" s="153"/>
      <c r="F75" s="155">
        <f t="shared" si="21"/>
        <v>0</v>
      </c>
      <c r="G75" s="153"/>
      <c r="H75" s="155">
        <f t="shared" si="22"/>
        <v>0</v>
      </c>
      <c r="I75" s="153"/>
      <c r="J75" s="155">
        <f t="shared" si="23"/>
        <v>0</v>
      </c>
      <c r="K75" s="153"/>
      <c r="L75" s="155">
        <f t="shared" si="24"/>
        <v>0</v>
      </c>
      <c r="M75" s="164"/>
      <c r="N75" s="155">
        <f t="shared" si="25"/>
        <v>0</v>
      </c>
    </row>
    <row r="76" spans="1:14" ht="12.75">
      <c r="A76" s="9" t="s">
        <v>300</v>
      </c>
      <c r="B76" s="155">
        <f t="shared" si="19"/>
        <v>0</v>
      </c>
      <c r="C76" s="153"/>
      <c r="D76" s="155">
        <f t="shared" si="20"/>
        <v>0</v>
      </c>
      <c r="E76" s="153"/>
      <c r="F76" s="155">
        <f t="shared" si="21"/>
        <v>0</v>
      </c>
      <c r="G76" s="153"/>
      <c r="H76" s="155">
        <f t="shared" si="22"/>
        <v>0</v>
      </c>
      <c r="I76" s="153"/>
      <c r="J76" s="155">
        <f t="shared" si="23"/>
        <v>0</v>
      </c>
      <c r="K76" s="153"/>
      <c r="L76" s="155">
        <f t="shared" si="24"/>
        <v>0</v>
      </c>
      <c r="M76" s="164"/>
      <c r="N76" s="155">
        <f t="shared" si="25"/>
        <v>0</v>
      </c>
    </row>
    <row r="77" spans="1:14" ht="12.75">
      <c r="A77" s="9" t="s">
        <v>301</v>
      </c>
      <c r="B77" s="155">
        <f t="shared" si="19"/>
        <v>0</v>
      </c>
      <c r="C77" s="153"/>
      <c r="D77" s="155">
        <f t="shared" si="20"/>
        <v>0</v>
      </c>
      <c r="E77" s="153"/>
      <c r="F77" s="155">
        <f t="shared" si="21"/>
        <v>0</v>
      </c>
      <c r="G77" s="153"/>
      <c r="H77" s="155">
        <f t="shared" si="22"/>
        <v>0</v>
      </c>
      <c r="I77" s="153"/>
      <c r="J77" s="155">
        <f t="shared" si="23"/>
        <v>0</v>
      </c>
      <c r="K77" s="153"/>
      <c r="L77" s="155">
        <f t="shared" si="24"/>
        <v>0</v>
      </c>
      <c r="M77" s="164"/>
      <c r="N77" s="155">
        <f t="shared" si="25"/>
        <v>0</v>
      </c>
    </row>
    <row r="78" spans="1:14" ht="12.75">
      <c r="A78" s="9" t="s">
        <v>302</v>
      </c>
      <c r="B78" s="155">
        <f t="shared" si="19"/>
        <v>0</v>
      </c>
      <c r="C78" s="153"/>
      <c r="D78" s="155">
        <f t="shared" si="20"/>
        <v>31188.666666666664</v>
      </c>
      <c r="E78" s="153"/>
      <c r="F78" s="155">
        <f t="shared" si="21"/>
        <v>32402.333333333332</v>
      </c>
      <c r="G78" s="153"/>
      <c r="H78" s="155">
        <f t="shared" si="22"/>
        <v>0</v>
      </c>
      <c r="I78" s="153"/>
      <c r="J78" s="155">
        <f t="shared" si="23"/>
        <v>0</v>
      </c>
      <c r="K78" s="153"/>
      <c r="L78" s="155">
        <f t="shared" si="24"/>
        <v>0</v>
      </c>
      <c r="M78" s="164"/>
      <c r="N78" s="155">
        <f t="shared" si="25"/>
        <v>63591</v>
      </c>
    </row>
    <row r="79" spans="1:14" ht="12.75">
      <c r="A79" s="9" t="s">
        <v>303</v>
      </c>
      <c r="B79" s="155">
        <f t="shared" si="19"/>
        <v>0</v>
      </c>
      <c r="C79" s="153"/>
      <c r="D79" s="155">
        <f t="shared" si="20"/>
        <v>32868</v>
      </c>
      <c r="E79" s="153"/>
      <c r="F79" s="155">
        <f t="shared" si="21"/>
        <v>32912</v>
      </c>
      <c r="G79" s="153"/>
      <c r="H79" s="155">
        <f t="shared" si="22"/>
        <v>0</v>
      </c>
      <c r="I79" s="153"/>
      <c r="J79" s="155">
        <f t="shared" si="23"/>
        <v>0</v>
      </c>
      <c r="K79" s="153"/>
      <c r="L79" s="155">
        <f t="shared" si="24"/>
        <v>0</v>
      </c>
      <c r="M79" s="164"/>
      <c r="N79" s="155">
        <f t="shared" si="25"/>
        <v>65780</v>
      </c>
    </row>
    <row r="80" spans="1:14" ht="12.75">
      <c r="A80" s="9" t="s">
        <v>304</v>
      </c>
      <c r="B80" s="155">
        <f t="shared" si="19"/>
        <v>0</v>
      </c>
      <c r="C80" s="153"/>
      <c r="D80" s="155">
        <f t="shared" si="20"/>
        <v>34532.666666666664</v>
      </c>
      <c r="E80" s="153"/>
      <c r="F80" s="155">
        <f t="shared" si="21"/>
        <v>33399.666666666664</v>
      </c>
      <c r="G80" s="153"/>
      <c r="H80" s="155">
        <f t="shared" si="22"/>
        <v>0</v>
      </c>
      <c r="I80" s="153"/>
      <c r="J80" s="155">
        <f t="shared" si="23"/>
        <v>0</v>
      </c>
      <c r="K80" s="153"/>
      <c r="L80" s="155">
        <f t="shared" si="24"/>
        <v>0</v>
      </c>
      <c r="M80" s="164"/>
      <c r="N80" s="155">
        <f t="shared" si="25"/>
        <v>67932.333333333328</v>
      </c>
    </row>
    <row r="81" spans="1:14" ht="12.75">
      <c r="A81" s="9" t="s">
        <v>305</v>
      </c>
      <c r="B81" s="155">
        <f t="shared" si="19"/>
        <v>0</v>
      </c>
      <c r="C81" s="153"/>
      <c r="D81" s="155">
        <f t="shared" si="20"/>
        <v>36190</v>
      </c>
      <c r="E81" s="153"/>
      <c r="F81" s="155">
        <f t="shared" si="21"/>
        <v>33872.666666666664</v>
      </c>
      <c r="G81" s="153"/>
      <c r="H81" s="155">
        <f t="shared" si="22"/>
        <v>0</v>
      </c>
      <c r="I81" s="153"/>
      <c r="J81" s="155">
        <f t="shared" si="23"/>
        <v>0</v>
      </c>
      <c r="K81" s="153"/>
      <c r="L81" s="155">
        <f t="shared" si="24"/>
        <v>0</v>
      </c>
      <c r="M81" s="164"/>
      <c r="N81" s="155">
        <f t="shared" si="25"/>
        <v>70062.666666666657</v>
      </c>
    </row>
    <row r="82" spans="1:14" ht="12.75">
      <c r="A82" s="9" t="s">
        <v>306</v>
      </c>
      <c r="B82" s="155">
        <f t="shared" si="19"/>
        <v>0</v>
      </c>
      <c r="C82" s="153"/>
      <c r="D82" s="155">
        <f t="shared" si="20"/>
        <v>37836.333333333328</v>
      </c>
      <c r="E82" s="153"/>
      <c r="F82" s="155">
        <f t="shared" si="21"/>
        <v>34327.333333333328</v>
      </c>
      <c r="G82" s="153"/>
      <c r="H82" s="155">
        <f t="shared" si="22"/>
        <v>979839.66666666663</v>
      </c>
      <c r="I82" s="153"/>
      <c r="J82" s="155">
        <f t="shared" si="23"/>
        <v>0</v>
      </c>
      <c r="K82" s="153"/>
      <c r="L82" s="155">
        <f t="shared" si="24"/>
        <v>0</v>
      </c>
      <c r="M82" s="164"/>
      <c r="N82" s="155">
        <f t="shared" si="25"/>
        <v>1052003.3333333333</v>
      </c>
    </row>
    <row r="83" spans="1:14" ht="12.75">
      <c r="A83" s="9" t="s">
        <v>307</v>
      </c>
      <c r="B83" s="155">
        <f t="shared" si="19"/>
        <v>0</v>
      </c>
      <c r="C83" s="153"/>
      <c r="D83" s="155">
        <f t="shared" si="20"/>
        <v>39475.333333333328</v>
      </c>
      <c r="E83" s="153"/>
      <c r="F83" s="155">
        <f t="shared" si="21"/>
        <v>34763.666666666664</v>
      </c>
      <c r="G83" s="153"/>
      <c r="H83" s="155">
        <f t="shared" si="22"/>
        <v>980785.66666666663</v>
      </c>
      <c r="I83" s="153"/>
      <c r="J83" s="155">
        <f t="shared" si="23"/>
        <v>0</v>
      </c>
      <c r="K83" s="153"/>
      <c r="L83" s="155">
        <f t="shared" si="24"/>
        <v>0</v>
      </c>
      <c r="M83" s="164"/>
      <c r="N83" s="155">
        <f t="shared" si="25"/>
        <v>1055024.6666666665</v>
      </c>
    </row>
    <row r="84" spans="1:14" ht="12.75">
      <c r="A84" s="9" t="s">
        <v>308</v>
      </c>
      <c r="B84" s="155">
        <f t="shared" si="19"/>
        <v>0</v>
      </c>
      <c r="C84" s="153"/>
      <c r="D84" s="155">
        <f t="shared" si="20"/>
        <v>41103.333333333328</v>
      </c>
      <c r="E84" s="153"/>
      <c r="F84" s="155">
        <f t="shared" si="21"/>
        <v>35189</v>
      </c>
      <c r="G84" s="153"/>
      <c r="H84" s="155">
        <f t="shared" si="22"/>
        <v>981768.33333333326</v>
      </c>
      <c r="I84" s="153"/>
      <c r="J84" s="155">
        <f t="shared" si="23"/>
        <v>0</v>
      </c>
      <c r="K84" s="153"/>
      <c r="L84" s="155">
        <f t="shared" si="24"/>
        <v>0</v>
      </c>
      <c r="M84" s="164"/>
      <c r="N84" s="155">
        <f t="shared" si="25"/>
        <v>1058060.6666666665</v>
      </c>
    </row>
    <row r="85" spans="1:14" ht="12.75">
      <c r="A85" s="9" t="s">
        <v>309</v>
      </c>
      <c r="B85" s="155">
        <f t="shared" si="19"/>
        <v>0</v>
      </c>
      <c r="C85" s="153"/>
      <c r="D85" s="155">
        <f t="shared" si="20"/>
        <v>42078.666666666664</v>
      </c>
      <c r="E85" s="153"/>
      <c r="F85" s="155">
        <f t="shared" si="21"/>
        <v>34892</v>
      </c>
      <c r="G85" s="153"/>
      <c r="H85" s="155">
        <f t="shared" si="22"/>
        <v>930530.33333333326</v>
      </c>
      <c r="I85" s="153"/>
      <c r="J85" s="155">
        <f t="shared" si="23"/>
        <v>0</v>
      </c>
      <c r="K85" s="153"/>
      <c r="L85" s="155">
        <f t="shared" si="24"/>
        <v>462572</v>
      </c>
      <c r="M85" s="164"/>
      <c r="N85" s="155">
        <f t="shared" si="25"/>
        <v>1470073</v>
      </c>
    </row>
    <row r="86" spans="1:14" ht="12.75">
      <c r="A86" s="9" t="s">
        <v>310</v>
      </c>
      <c r="B86" s="155">
        <f t="shared" si="19"/>
        <v>0</v>
      </c>
      <c r="C86" s="153"/>
      <c r="D86" s="155">
        <f t="shared" si="20"/>
        <v>43068.666666666664</v>
      </c>
      <c r="E86" s="153"/>
      <c r="F86" s="155">
        <f t="shared" si="21"/>
        <v>34628</v>
      </c>
      <c r="G86" s="153"/>
      <c r="H86" s="155">
        <f t="shared" si="22"/>
        <v>881719.66666666663</v>
      </c>
      <c r="I86" s="153"/>
      <c r="J86" s="155">
        <f t="shared" si="23"/>
        <v>0</v>
      </c>
      <c r="K86" s="153"/>
      <c r="L86" s="155">
        <f t="shared" si="24"/>
        <v>425362.66666666663</v>
      </c>
      <c r="M86" s="164"/>
      <c r="N86" s="155">
        <f t="shared" si="25"/>
        <v>1384779</v>
      </c>
    </row>
    <row r="87" spans="1:14" ht="12.75">
      <c r="A87" s="9" t="s">
        <v>311</v>
      </c>
      <c r="B87" s="155">
        <f t="shared" si="19"/>
        <v>0</v>
      </c>
      <c r="C87" s="153"/>
      <c r="D87" s="155">
        <f t="shared" si="20"/>
        <v>44073.333333333328</v>
      </c>
      <c r="E87" s="153"/>
      <c r="F87" s="155">
        <f t="shared" si="21"/>
        <v>34382.333333333328</v>
      </c>
      <c r="G87" s="153"/>
      <c r="H87" s="155">
        <f t="shared" si="22"/>
        <v>835259.33333333326</v>
      </c>
      <c r="I87" s="153"/>
      <c r="J87" s="155">
        <f t="shared" si="23"/>
        <v>0</v>
      </c>
      <c r="K87" s="153"/>
      <c r="L87" s="155">
        <f t="shared" si="24"/>
        <v>390019.66666666663</v>
      </c>
      <c r="M87" s="164"/>
      <c r="N87" s="155">
        <f t="shared" si="25"/>
        <v>1303734.6666666665</v>
      </c>
    </row>
    <row r="88" spans="1:14" ht="12.75">
      <c r="A88" s="9" t="s">
        <v>312</v>
      </c>
      <c r="B88" s="155">
        <f t="shared" si="19"/>
        <v>0</v>
      </c>
      <c r="C88" s="153"/>
      <c r="D88" s="155">
        <f t="shared" si="20"/>
        <v>45085.333333333328</v>
      </c>
      <c r="E88" s="153"/>
      <c r="F88" s="155">
        <f t="shared" si="21"/>
        <v>34166</v>
      </c>
      <c r="G88" s="153"/>
      <c r="H88" s="155">
        <f t="shared" si="22"/>
        <v>791098</v>
      </c>
      <c r="I88" s="153"/>
      <c r="J88" s="155">
        <f t="shared" si="23"/>
        <v>0</v>
      </c>
      <c r="K88" s="153"/>
      <c r="L88" s="155">
        <f t="shared" si="24"/>
        <v>356480.66666666663</v>
      </c>
      <c r="M88" s="164"/>
      <c r="N88" s="155">
        <f t="shared" si="25"/>
        <v>1226830</v>
      </c>
    </row>
    <row r="89" spans="1:14" ht="12.75">
      <c r="A89" s="9" t="s">
        <v>313</v>
      </c>
      <c r="B89" s="155">
        <f t="shared" si="19"/>
        <v>0</v>
      </c>
      <c r="C89" s="153"/>
      <c r="D89" s="155">
        <f t="shared" si="20"/>
        <v>46115.666666666664</v>
      </c>
      <c r="E89" s="153"/>
      <c r="F89" s="155">
        <f t="shared" si="21"/>
        <v>33968</v>
      </c>
      <c r="G89" s="153"/>
      <c r="H89" s="155">
        <f t="shared" si="22"/>
        <v>749162.33333333326</v>
      </c>
      <c r="I89" s="153"/>
      <c r="J89" s="155">
        <f t="shared" si="23"/>
        <v>0</v>
      </c>
      <c r="K89" s="153"/>
      <c r="L89" s="155">
        <f t="shared" si="24"/>
        <v>324690.66666666663</v>
      </c>
      <c r="M89" s="164"/>
      <c r="N89" s="155">
        <f t="shared" si="25"/>
        <v>1153936.6666666665</v>
      </c>
    </row>
    <row r="90" spans="1:14" ht="12.75">
      <c r="A90" s="9" t="s">
        <v>314</v>
      </c>
      <c r="B90" s="155">
        <f t="shared" si="19"/>
        <v>0</v>
      </c>
      <c r="C90" s="153"/>
      <c r="D90" s="155">
        <f t="shared" si="20"/>
        <v>47157</v>
      </c>
      <c r="E90" s="153"/>
      <c r="F90" s="155">
        <f t="shared" si="21"/>
        <v>33795.666666666664</v>
      </c>
      <c r="G90" s="153"/>
      <c r="H90" s="155">
        <f t="shared" si="22"/>
        <v>709393.66666666663</v>
      </c>
      <c r="I90" s="153"/>
      <c r="J90" s="155">
        <f t="shared" si="23"/>
        <v>0</v>
      </c>
      <c r="K90" s="153"/>
      <c r="L90" s="155">
        <f t="shared" si="24"/>
        <v>294591</v>
      </c>
      <c r="M90" s="164"/>
      <c r="N90" s="155">
        <f t="shared" si="25"/>
        <v>1084937.3333333333</v>
      </c>
    </row>
    <row r="91" spans="1:14" ht="12.75">
      <c r="A91" s="9" t="s">
        <v>315</v>
      </c>
      <c r="B91" s="155">
        <f t="shared" si="19"/>
        <v>0</v>
      </c>
      <c r="C91" s="153"/>
      <c r="D91" s="155">
        <f t="shared" si="20"/>
        <v>48209.333333333328</v>
      </c>
      <c r="E91" s="153"/>
      <c r="F91" s="155">
        <f t="shared" si="21"/>
        <v>33645.333333333328</v>
      </c>
      <c r="G91" s="153"/>
      <c r="H91" s="155">
        <f t="shared" si="22"/>
        <v>671729.66666666663</v>
      </c>
      <c r="I91" s="153"/>
      <c r="J91" s="155">
        <f t="shared" si="23"/>
        <v>0</v>
      </c>
      <c r="K91" s="153"/>
      <c r="L91" s="155">
        <f t="shared" si="24"/>
        <v>266123</v>
      </c>
      <c r="M91" s="164"/>
      <c r="N91" s="155">
        <f t="shared" si="25"/>
        <v>1019707.3333333333</v>
      </c>
    </row>
    <row r="92" spans="1:14" ht="12.75">
      <c r="A92" s="9" t="s">
        <v>316</v>
      </c>
      <c r="B92" s="155">
        <f t="shared" si="19"/>
        <v>0</v>
      </c>
      <c r="C92" s="153"/>
      <c r="D92" s="155">
        <f t="shared" si="20"/>
        <v>49272.666666666664</v>
      </c>
      <c r="E92" s="153"/>
      <c r="F92" s="155">
        <f t="shared" si="21"/>
        <v>33509.666666666664</v>
      </c>
      <c r="G92" s="153"/>
      <c r="H92" s="155">
        <f t="shared" si="22"/>
        <v>636115.33333333326</v>
      </c>
      <c r="I92" s="153"/>
      <c r="J92" s="155">
        <f t="shared" si="23"/>
        <v>0</v>
      </c>
      <c r="K92" s="153"/>
      <c r="L92" s="155">
        <f t="shared" si="24"/>
        <v>239235.33333333331</v>
      </c>
      <c r="M92" s="164"/>
      <c r="N92" s="155">
        <f t="shared" si="25"/>
        <v>958133</v>
      </c>
    </row>
    <row r="93" spans="1:14" ht="12.75">
      <c r="A93" s="9" t="s">
        <v>317</v>
      </c>
      <c r="B93" s="155">
        <f t="shared" si="19"/>
        <v>0</v>
      </c>
      <c r="C93" s="153"/>
      <c r="D93" s="155">
        <f t="shared" si="20"/>
        <v>50350.666666666664</v>
      </c>
      <c r="E93" s="153"/>
      <c r="F93" s="155">
        <f t="shared" si="21"/>
        <v>33403.333333333328</v>
      </c>
      <c r="G93" s="153"/>
      <c r="H93" s="155">
        <f t="shared" si="22"/>
        <v>602488.33333333326</v>
      </c>
      <c r="I93" s="153"/>
      <c r="J93" s="155">
        <f t="shared" si="23"/>
        <v>0</v>
      </c>
      <c r="K93" s="153"/>
      <c r="L93" s="155">
        <f t="shared" si="24"/>
        <v>213876.66666666666</v>
      </c>
      <c r="M93" s="164"/>
      <c r="N93" s="155">
        <f t="shared" si="25"/>
        <v>900118.99999999988</v>
      </c>
    </row>
    <row r="94" spans="1:14" ht="12.75">
      <c r="A94" s="164"/>
      <c r="B94" s="164"/>
      <c r="C94" s="164"/>
      <c r="D94" s="155">
        <f t="shared" ref="D94:L94" si="26">SUM(D74:D93)</f>
        <v>668605.66666666651</v>
      </c>
      <c r="E94" s="164">
        <f t="shared" si="26"/>
        <v>0</v>
      </c>
      <c r="F94" s="155">
        <f t="shared" si="26"/>
        <v>543257</v>
      </c>
      <c r="G94" s="164">
        <f t="shared" si="26"/>
        <v>0</v>
      </c>
      <c r="H94" s="155">
        <f t="shared" si="26"/>
        <v>9749890.333333334</v>
      </c>
      <c r="I94" s="164">
        <f t="shared" si="26"/>
        <v>0</v>
      </c>
      <c r="J94" s="155">
        <f t="shared" si="26"/>
        <v>0</v>
      </c>
      <c r="K94" s="164">
        <f t="shared" si="26"/>
        <v>0</v>
      </c>
      <c r="L94" s="155">
        <f t="shared" si="26"/>
        <v>2972951.6666666665</v>
      </c>
      <c r="M94" s="164"/>
      <c r="N94" s="164"/>
    </row>
  </sheetData>
  <mergeCells count="6">
    <mergeCell ref="B72:L72"/>
    <mergeCell ref="B2:L2"/>
    <mergeCell ref="N2:AA2"/>
    <mergeCell ref="B26:L26"/>
    <mergeCell ref="N26:X26"/>
    <mergeCell ref="B49:L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K47"/>
  <sheetViews>
    <sheetView workbookViewId="0"/>
  </sheetViews>
  <sheetFormatPr defaultColWidth="17.28515625" defaultRowHeight="15" customHeight="1"/>
  <cols>
    <col min="1" max="1" width="32.7109375" customWidth="1"/>
  </cols>
  <sheetData>
    <row r="1" spans="1:7" ht="15" customHeight="1">
      <c r="A1" s="156" t="s">
        <v>327</v>
      </c>
      <c r="B1" s="9" t="s">
        <v>328</v>
      </c>
      <c r="C1" s="164"/>
      <c r="D1" s="164"/>
      <c r="E1" s="164"/>
      <c r="F1" s="164"/>
      <c r="G1" s="164"/>
    </row>
    <row r="2" spans="1:7" ht="15" customHeight="1">
      <c r="A2" s="86" t="s">
        <v>329</v>
      </c>
      <c r="B2" s="164"/>
      <c r="C2" s="164"/>
      <c r="D2" s="164"/>
      <c r="E2" s="164"/>
      <c r="F2" s="164"/>
      <c r="G2" s="164"/>
    </row>
    <row r="3" spans="1:7" ht="15" customHeight="1">
      <c r="A3" s="9" t="s">
        <v>330</v>
      </c>
      <c r="B3" s="9" t="s">
        <v>331</v>
      </c>
      <c r="C3" s="164"/>
      <c r="D3" s="164"/>
      <c r="E3" s="164"/>
      <c r="F3" s="164"/>
      <c r="G3" s="164"/>
    </row>
    <row r="4" spans="1:7" ht="15" customHeight="1">
      <c r="A4" s="9" t="s">
        <v>332</v>
      </c>
      <c r="B4" s="164"/>
      <c r="C4" s="164"/>
      <c r="D4" s="164"/>
      <c r="E4" s="164"/>
      <c r="F4" s="164"/>
      <c r="G4" s="164"/>
    </row>
    <row r="6" spans="1:7" ht="15" customHeight="1">
      <c r="A6" s="156" t="s">
        <v>333</v>
      </c>
      <c r="B6" s="156" t="s">
        <v>334</v>
      </c>
      <c r="C6" s="156" t="s">
        <v>319</v>
      </c>
      <c r="D6" s="156" t="s">
        <v>335</v>
      </c>
      <c r="E6" s="156" t="s">
        <v>336</v>
      </c>
      <c r="F6" s="156" t="s">
        <v>337</v>
      </c>
      <c r="G6" s="156" t="s">
        <v>338</v>
      </c>
    </row>
    <row r="7" spans="1:7" ht="15" customHeight="1">
      <c r="A7" s="86" t="s">
        <v>339</v>
      </c>
      <c r="B7" s="152">
        <v>4300</v>
      </c>
      <c r="C7" s="152">
        <v>24000</v>
      </c>
      <c r="D7" s="152">
        <v>5000</v>
      </c>
      <c r="E7" s="152">
        <v>17500</v>
      </c>
      <c r="F7" s="152">
        <v>12500</v>
      </c>
      <c r="G7" s="152">
        <v>18750</v>
      </c>
    </row>
    <row r="8" spans="1:7" ht="15" customHeight="1">
      <c r="A8" s="9"/>
      <c r="B8" s="164"/>
      <c r="C8" s="164"/>
      <c r="D8" s="164"/>
      <c r="E8" s="164"/>
      <c r="F8" s="164"/>
      <c r="G8" s="164"/>
    </row>
    <row r="11" spans="1:7" ht="15" customHeight="1">
      <c r="A11" s="9"/>
      <c r="B11" s="164"/>
      <c r="C11" s="164"/>
      <c r="D11" s="164"/>
      <c r="E11" s="164"/>
      <c r="F11" s="164"/>
      <c r="G11" s="164"/>
    </row>
    <row r="12" spans="1:7" ht="15" customHeight="1">
      <c r="A12" s="9" t="s">
        <v>340</v>
      </c>
      <c r="B12" s="164"/>
      <c r="C12" s="164"/>
      <c r="D12" s="164"/>
      <c r="E12" s="164"/>
      <c r="F12" s="164"/>
      <c r="G12" s="164"/>
    </row>
    <row r="13" spans="1:7" ht="15" customHeight="1">
      <c r="A13" s="9" t="s">
        <v>341</v>
      </c>
      <c r="B13" s="164"/>
      <c r="C13" s="9" t="s">
        <v>342</v>
      </c>
      <c r="D13" s="164"/>
      <c r="E13" s="164"/>
      <c r="F13" s="164"/>
      <c r="G13" s="164"/>
    </row>
    <row r="15" spans="1:7" ht="15" customHeight="1">
      <c r="A15" s="156" t="s">
        <v>343</v>
      </c>
      <c r="B15" s="9" t="s">
        <v>5</v>
      </c>
      <c r="C15" s="9">
        <v>2019</v>
      </c>
      <c r="D15" s="9">
        <v>2021</v>
      </c>
      <c r="E15" s="9">
        <v>2023</v>
      </c>
      <c r="F15" s="9" t="s">
        <v>344</v>
      </c>
      <c r="G15" s="164"/>
    </row>
    <row r="16" spans="1:7" ht="15" customHeight="1">
      <c r="A16" s="137" t="s">
        <v>49</v>
      </c>
      <c r="B16" s="9">
        <v>24000</v>
      </c>
      <c r="C16" s="152">
        <v>25351</v>
      </c>
      <c r="D16" s="154">
        <f>C30</f>
        <v>26779</v>
      </c>
      <c r="E16" s="152">
        <v>28287</v>
      </c>
      <c r="F16" s="152">
        <v>41508</v>
      </c>
      <c r="G16" s="164"/>
    </row>
    <row r="17" spans="1:11" ht="15" customHeight="1">
      <c r="A17" s="137" t="s">
        <v>50</v>
      </c>
      <c r="B17" s="9">
        <v>4300</v>
      </c>
      <c r="C17" s="152">
        <v>4542</v>
      </c>
      <c r="D17" s="154">
        <f>B30</f>
        <v>4798</v>
      </c>
      <c r="E17" s="152">
        <v>5068</v>
      </c>
      <c r="F17" s="152">
        <v>7437</v>
      </c>
      <c r="G17" s="164"/>
      <c r="H17" s="164"/>
      <c r="I17" s="164"/>
      <c r="J17" s="164"/>
      <c r="K17" s="164"/>
    </row>
    <row r="18" spans="1:11" ht="15" customHeight="1">
      <c r="A18" s="137" t="s">
        <v>51</v>
      </c>
      <c r="B18" s="9">
        <v>5000</v>
      </c>
      <c r="C18" s="152">
        <v>5282</v>
      </c>
      <c r="D18" s="154">
        <f>D30</f>
        <v>5579</v>
      </c>
      <c r="E18" s="152">
        <v>5893</v>
      </c>
      <c r="F18" s="152">
        <v>8647</v>
      </c>
      <c r="G18" s="164"/>
      <c r="H18" s="164"/>
      <c r="I18" s="164"/>
      <c r="J18" s="164"/>
      <c r="K18" s="164"/>
    </row>
    <row r="19" spans="1:11" ht="15" customHeight="1">
      <c r="A19" s="137" t="s">
        <v>256</v>
      </c>
      <c r="B19" s="9">
        <v>17500</v>
      </c>
      <c r="C19" s="152">
        <v>17927</v>
      </c>
      <c r="D19" s="154">
        <f>E30</f>
        <v>18365</v>
      </c>
      <c r="E19" s="152">
        <v>18814</v>
      </c>
      <c r="F19" s="152">
        <v>22277</v>
      </c>
      <c r="G19" s="164"/>
      <c r="H19" s="164"/>
      <c r="I19" s="164"/>
      <c r="J19" s="164"/>
      <c r="K19" s="164"/>
    </row>
    <row r="20" spans="1:11" ht="15" customHeight="1">
      <c r="A20" s="137" t="s">
        <v>257</v>
      </c>
      <c r="B20" s="9">
        <v>12500</v>
      </c>
      <c r="C20" s="152">
        <v>12805</v>
      </c>
      <c r="D20" s="154">
        <f>F30</f>
        <v>13118</v>
      </c>
      <c r="E20" s="152">
        <v>13439</v>
      </c>
      <c r="F20" s="152">
        <v>15912</v>
      </c>
      <c r="G20" s="164"/>
      <c r="H20" s="164"/>
      <c r="I20" s="164"/>
      <c r="J20" s="164"/>
      <c r="K20" s="164"/>
    </row>
    <row r="21" spans="1:11" ht="15" customHeight="1">
      <c r="A21" s="137" t="s">
        <v>258</v>
      </c>
      <c r="B21" s="9">
        <v>18750</v>
      </c>
      <c r="C21" s="152">
        <v>19208</v>
      </c>
      <c r="D21" s="154">
        <f>G30</f>
        <v>19677</v>
      </c>
      <c r="E21" s="152">
        <v>20158</v>
      </c>
      <c r="F21" s="152">
        <v>23868</v>
      </c>
      <c r="G21" s="164"/>
      <c r="H21" s="164"/>
      <c r="I21" s="164"/>
      <c r="J21" s="164"/>
      <c r="K21" s="164"/>
    </row>
    <row r="23" spans="1:11" ht="15" customHeight="1">
      <c r="A23" s="9" t="s">
        <v>345</v>
      </c>
      <c r="B23" s="9" t="s">
        <v>334</v>
      </c>
      <c r="C23" s="9" t="s">
        <v>319</v>
      </c>
      <c r="D23" s="9" t="s">
        <v>335</v>
      </c>
      <c r="E23" s="9" t="s">
        <v>336</v>
      </c>
      <c r="F23" s="9" t="s">
        <v>337</v>
      </c>
      <c r="G23" s="9" t="s">
        <v>338</v>
      </c>
      <c r="H23" s="9" t="s">
        <v>346</v>
      </c>
      <c r="I23" s="9" t="s">
        <v>347</v>
      </c>
      <c r="J23" s="9" t="s">
        <v>96</v>
      </c>
      <c r="K23" s="9" t="s">
        <v>32</v>
      </c>
    </row>
    <row r="24" spans="1:11" ht="15" customHeight="1">
      <c r="A24" s="9" t="s">
        <v>348</v>
      </c>
      <c r="B24" s="9">
        <v>10</v>
      </c>
      <c r="C24" s="9">
        <v>26</v>
      </c>
      <c r="D24" s="9">
        <v>10</v>
      </c>
      <c r="E24" s="9">
        <v>14</v>
      </c>
      <c r="F24" s="9">
        <v>10</v>
      </c>
      <c r="G24" s="9">
        <v>15</v>
      </c>
      <c r="H24" s="9">
        <v>85</v>
      </c>
      <c r="I24" s="9" t="s">
        <v>349</v>
      </c>
      <c r="J24" s="9" t="s">
        <v>350</v>
      </c>
      <c r="K24" s="9" t="s">
        <v>351</v>
      </c>
    </row>
    <row r="25" spans="1:11" ht="15" customHeight="1">
      <c r="A25" s="9" t="s">
        <v>352</v>
      </c>
      <c r="B25" s="152">
        <v>4300</v>
      </c>
      <c r="C25" s="152">
        <v>24000</v>
      </c>
      <c r="D25" s="152">
        <v>5000</v>
      </c>
      <c r="E25" s="152">
        <v>17500</v>
      </c>
      <c r="F25" s="152">
        <v>12500</v>
      </c>
      <c r="G25" s="152">
        <v>18750</v>
      </c>
      <c r="H25" s="152">
        <v>82050</v>
      </c>
      <c r="I25" s="9" t="s">
        <v>353</v>
      </c>
      <c r="J25" s="9" t="s">
        <v>354</v>
      </c>
      <c r="K25" s="9" t="s">
        <v>355</v>
      </c>
    </row>
    <row r="26" spans="1:11" ht="15" customHeight="1">
      <c r="A26" s="9" t="s">
        <v>356</v>
      </c>
      <c r="B26" s="9">
        <v>2.7770000000000001</v>
      </c>
      <c r="C26" s="9">
        <v>2.7770000000000001</v>
      </c>
      <c r="D26" s="9">
        <v>2.7770000000000001</v>
      </c>
      <c r="E26" s="9">
        <v>1.214</v>
      </c>
      <c r="F26" s="9">
        <v>1.214</v>
      </c>
      <c r="G26" s="9">
        <v>1.214</v>
      </c>
      <c r="H26" s="164"/>
      <c r="I26" s="9" t="s">
        <v>357</v>
      </c>
      <c r="J26" s="9" t="s">
        <v>358</v>
      </c>
      <c r="K26" s="9" t="s">
        <v>359</v>
      </c>
    </row>
    <row r="27" spans="1:11" ht="15" customHeight="1">
      <c r="A27" s="9">
        <v>2018</v>
      </c>
      <c r="B27" s="152">
        <v>4419</v>
      </c>
      <c r="C27" s="152">
        <v>24666</v>
      </c>
      <c r="D27" s="152">
        <v>5139</v>
      </c>
      <c r="E27" s="152">
        <v>17712</v>
      </c>
      <c r="F27" s="152">
        <v>12652</v>
      </c>
      <c r="G27" s="152">
        <v>18978</v>
      </c>
      <c r="H27" s="152">
        <v>83567</v>
      </c>
      <c r="I27" s="164"/>
      <c r="J27" s="164"/>
      <c r="K27" s="164"/>
    </row>
    <row r="28" spans="1:11" ht="15" customHeight="1">
      <c r="A28" s="157">
        <f>A27+1</f>
        <v>2019</v>
      </c>
      <c r="B28" s="152">
        <v>4542</v>
      </c>
      <c r="C28" s="152">
        <v>25351</v>
      </c>
      <c r="D28" s="152">
        <v>5282</v>
      </c>
      <c r="E28" s="152">
        <v>17927</v>
      </c>
      <c r="F28" s="152">
        <v>12805</v>
      </c>
      <c r="G28" s="152">
        <v>19208</v>
      </c>
      <c r="H28" s="152">
        <v>85116</v>
      </c>
      <c r="I28" s="164"/>
      <c r="J28" s="164"/>
      <c r="K28" s="164"/>
    </row>
    <row r="29" spans="1:11" ht="15" customHeight="1">
      <c r="A29" s="157">
        <v>2020</v>
      </c>
      <c r="B29" s="152">
        <v>4668</v>
      </c>
      <c r="C29" s="152">
        <v>26055</v>
      </c>
      <c r="D29" s="152">
        <v>5428</v>
      </c>
      <c r="E29" s="152">
        <v>18145</v>
      </c>
      <c r="F29" s="152">
        <v>12961</v>
      </c>
      <c r="G29" s="152">
        <v>19441</v>
      </c>
      <c r="H29" s="152">
        <v>86699</v>
      </c>
      <c r="I29" s="164"/>
      <c r="J29" s="164"/>
      <c r="K29" s="164"/>
    </row>
    <row r="30" spans="1:11" ht="15" customHeight="1">
      <c r="A30" s="157">
        <v>2021</v>
      </c>
      <c r="B30" s="152">
        <v>4798</v>
      </c>
      <c r="C30" s="152">
        <v>26779</v>
      </c>
      <c r="D30" s="152">
        <v>5579</v>
      </c>
      <c r="E30" s="152">
        <v>18365</v>
      </c>
      <c r="F30" s="152">
        <v>13118</v>
      </c>
      <c r="G30" s="152">
        <v>19677</v>
      </c>
      <c r="H30" s="152">
        <v>88317</v>
      </c>
      <c r="I30" s="164"/>
      <c r="J30" s="164"/>
      <c r="K30" s="164"/>
    </row>
    <row r="31" spans="1:11" ht="15" customHeight="1">
      <c r="A31" s="157">
        <v>2022</v>
      </c>
      <c r="B31" s="152">
        <v>4931</v>
      </c>
      <c r="C31" s="152">
        <v>27523</v>
      </c>
      <c r="D31" s="152">
        <v>5734</v>
      </c>
      <c r="E31" s="152">
        <v>18588</v>
      </c>
      <c r="F31" s="152">
        <v>13277</v>
      </c>
      <c r="G31" s="152">
        <v>19916</v>
      </c>
      <c r="H31" s="152">
        <v>89970</v>
      </c>
      <c r="I31" s="164"/>
      <c r="J31" s="164"/>
      <c r="K31" s="164"/>
    </row>
    <row r="32" spans="1:11" ht="15" customHeight="1">
      <c r="A32" s="157">
        <v>2023</v>
      </c>
      <c r="B32" s="152">
        <v>5068</v>
      </c>
      <c r="C32" s="152">
        <v>28287</v>
      </c>
      <c r="D32" s="152">
        <v>5893</v>
      </c>
      <c r="E32" s="152">
        <v>18814</v>
      </c>
      <c r="F32" s="152">
        <v>13439</v>
      </c>
      <c r="G32" s="152">
        <v>20158</v>
      </c>
      <c r="H32" s="152">
        <v>91659</v>
      </c>
      <c r="I32" s="164"/>
      <c r="J32" s="164"/>
      <c r="K32" s="164"/>
    </row>
    <row r="33" spans="1:10" ht="15" customHeight="1">
      <c r="A33" s="157">
        <v>2024</v>
      </c>
      <c r="B33" s="152">
        <v>5209</v>
      </c>
      <c r="C33" s="152">
        <v>29073</v>
      </c>
      <c r="D33" s="152">
        <v>6057</v>
      </c>
      <c r="E33" s="152">
        <v>19042</v>
      </c>
      <c r="F33" s="152">
        <v>13602</v>
      </c>
      <c r="G33" s="152">
        <v>20403</v>
      </c>
      <c r="H33" s="152">
        <v>93385</v>
      </c>
      <c r="I33" s="9" t="s">
        <v>353</v>
      </c>
      <c r="J33" s="9" t="s">
        <v>360</v>
      </c>
    </row>
    <row r="34" spans="1:10" ht="15" customHeight="1">
      <c r="A34" s="157">
        <v>2025</v>
      </c>
      <c r="B34" s="152">
        <v>5353</v>
      </c>
      <c r="C34" s="152">
        <v>29880</v>
      </c>
      <c r="D34" s="152">
        <v>6225</v>
      </c>
      <c r="E34" s="152">
        <v>19274</v>
      </c>
      <c r="F34" s="152">
        <v>13767</v>
      </c>
      <c r="G34" s="152">
        <v>20650</v>
      </c>
      <c r="H34" s="152">
        <v>95149</v>
      </c>
      <c r="I34" s="164"/>
      <c r="J34" s="164"/>
    </row>
    <row r="35" spans="1:10" ht="15" customHeight="1">
      <c r="A35" s="157">
        <v>2026</v>
      </c>
      <c r="B35" s="152">
        <v>5502</v>
      </c>
      <c r="C35" s="152">
        <v>30710</v>
      </c>
      <c r="D35" s="152">
        <v>6398</v>
      </c>
      <c r="E35" s="152">
        <v>19508</v>
      </c>
      <c r="F35" s="152">
        <v>13934</v>
      </c>
      <c r="G35" s="152">
        <v>20901</v>
      </c>
      <c r="H35" s="152">
        <v>96952</v>
      </c>
      <c r="I35" s="164"/>
      <c r="J35" s="164"/>
    </row>
    <row r="36" spans="1:10" ht="15" customHeight="1">
      <c r="A36" s="157">
        <v>2027</v>
      </c>
      <c r="B36" s="152">
        <v>5655</v>
      </c>
      <c r="C36" s="152">
        <v>31562</v>
      </c>
      <c r="D36" s="152">
        <v>6576</v>
      </c>
      <c r="E36" s="152">
        <v>19744</v>
      </c>
      <c r="F36" s="152">
        <v>14103</v>
      </c>
      <c r="G36" s="152">
        <v>21155</v>
      </c>
      <c r="H36" s="152">
        <v>98795</v>
      </c>
      <c r="I36" s="164"/>
      <c r="J36" s="164"/>
    </row>
    <row r="37" spans="1:10" ht="15" customHeight="1">
      <c r="A37" s="157">
        <v>2028</v>
      </c>
      <c r="B37" s="152">
        <v>5812</v>
      </c>
      <c r="C37" s="152">
        <v>32439</v>
      </c>
      <c r="D37" s="152">
        <v>6758</v>
      </c>
      <c r="E37" s="152">
        <v>19984</v>
      </c>
      <c r="F37" s="152">
        <v>14274</v>
      </c>
      <c r="G37" s="152">
        <v>21412</v>
      </c>
      <c r="H37" s="152">
        <v>100679</v>
      </c>
      <c r="I37" s="164"/>
      <c r="J37" s="164"/>
    </row>
    <row r="38" spans="1:10" ht="15" customHeight="1">
      <c r="A38" s="157">
        <v>2029</v>
      </c>
      <c r="B38" s="152">
        <v>5973</v>
      </c>
      <c r="C38" s="152">
        <v>33340</v>
      </c>
      <c r="D38" s="152">
        <v>6946</v>
      </c>
      <c r="E38" s="152">
        <v>20227</v>
      </c>
      <c r="F38" s="152">
        <v>14448</v>
      </c>
      <c r="G38" s="152">
        <v>21671</v>
      </c>
      <c r="H38" s="152">
        <v>102605</v>
      </c>
      <c r="I38" s="164"/>
      <c r="J38" s="164"/>
    </row>
    <row r="39" spans="1:10" ht="15" customHeight="1">
      <c r="A39" s="157">
        <v>2030</v>
      </c>
      <c r="B39" s="152">
        <v>6139</v>
      </c>
      <c r="C39" s="152">
        <v>34266</v>
      </c>
      <c r="D39" s="152">
        <v>7139</v>
      </c>
      <c r="E39" s="152">
        <v>20472</v>
      </c>
      <c r="F39" s="152">
        <v>14623</v>
      </c>
      <c r="G39" s="152">
        <v>21935</v>
      </c>
      <c r="H39" s="152">
        <v>104573</v>
      </c>
      <c r="I39" s="164"/>
      <c r="J39" s="164"/>
    </row>
    <row r="40" spans="1:10" ht="15" customHeight="1">
      <c r="A40" s="157">
        <v>2031</v>
      </c>
      <c r="B40" s="152">
        <v>6310</v>
      </c>
      <c r="C40" s="152">
        <v>35217</v>
      </c>
      <c r="D40" s="152">
        <v>7337</v>
      </c>
      <c r="E40" s="152">
        <v>20721</v>
      </c>
      <c r="F40" s="152">
        <v>14801</v>
      </c>
      <c r="G40" s="152">
        <v>22201</v>
      </c>
      <c r="H40" s="152">
        <v>106586</v>
      </c>
      <c r="I40" s="164"/>
      <c r="J40" s="164"/>
    </row>
    <row r="41" spans="1:10" ht="15" customHeight="1">
      <c r="A41" s="157">
        <v>2032</v>
      </c>
      <c r="B41" s="152">
        <v>6485</v>
      </c>
      <c r="C41" s="152">
        <v>36195</v>
      </c>
      <c r="D41" s="152">
        <v>7541</v>
      </c>
      <c r="E41" s="152">
        <v>20972</v>
      </c>
      <c r="F41" s="152">
        <v>14980</v>
      </c>
      <c r="G41" s="152">
        <v>22470</v>
      </c>
      <c r="H41" s="152">
        <v>108644</v>
      </c>
      <c r="I41" s="164"/>
      <c r="J41" s="164"/>
    </row>
    <row r="42" spans="1:10" ht="15" customHeight="1">
      <c r="A42" s="157">
        <v>2033</v>
      </c>
      <c r="B42" s="152">
        <v>6665</v>
      </c>
      <c r="C42" s="152">
        <v>37200</v>
      </c>
      <c r="D42" s="152">
        <v>7750</v>
      </c>
      <c r="E42" s="152">
        <v>21227</v>
      </c>
      <c r="F42" s="152">
        <v>15162</v>
      </c>
      <c r="G42" s="152">
        <v>22743</v>
      </c>
      <c r="H42" s="152">
        <v>110748</v>
      </c>
      <c r="I42" s="164"/>
      <c r="J42" s="164"/>
    </row>
    <row r="43" spans="1:10" ht="15" customHeight="1">
      <c r="A43" s="157">
        <v>2034</v>
      </c>
      <c r="B43" s="152">
        <v>6850</v>
      </c>
      <c r="C43" s="152">
        <v>38233</v>
      </c>
      <c r="D43" s="152">
        <v>7965</v>
      </c>
      <c r="E43" s="152">
        <v>21485</v>
      </c>
      <c r="F43" s="152">
        <v>15346</v>
      </c>
      <c r="G43" s="152">
        <v>23019</v>
      </c>
      <c r="H43" s="152">
        <v>112899</v>
      </c>
      <c r="I43" s="164"/>
      <c r="J43" s="164"/>
    </row>
    <row r="44" spans="1:10" ht="15" customHeight="1">
      <c r="A44" s="157">
        <v>2035</v>
      </c>
      <c r="B44" s="152">
        <v>7040</v>
      </c>
      <c r="C44" s="152">
        <v>39295</v>
      </c>
      <c r="D44" s="152">
        <v>8186</v>
      </c>
      <c r="E44" s="152">
        <v>21745</v>
      </c>
      <c r="F44" s="152">
        <v>15532</v>
      </c>
      <c r="G44" s="152">
        <v>23299</v>
      </c>
      <c r="H44" s="152">
        <v>115099</v>
      </c>
      <c r="I44" s="164"/>
      <c r="J44" s="164"/>
    </row>
    <row r="45" spans="1:10" ht="15" customHeight="1">
      <c r="A45" s="157">
        <v>2036</v>
      </c>
      <c r="B45" s="152">
        <v>7236</v>
      </c>
      <c r="C45" s="152">
        <v>40386</v>
      </c>
      <c r="D45" s="152">
        <v>8414</v>
      </c>
      <c r="E45" s="152">
        <v>22009</v>
      </c>
      <c r="F45" s="152">
        <v>15721</v>
      </c>
      <c r="G45" s="152">
        <v>23582</v>
      </c>
      <c r="H45" s="152">
        <v>117348</v>
      </c>
      <c r="I45" s="164"/>
      <c r="J45" s="164"/>
    </row>
    <row r="46" spans="1:10" ht="15" customHeight="1">
      <c r="A46" s="157">
        <v>2037</v>
      </c>
      <c r="B46" s="152">
        <v>7437</v>
      </c>
      <c r="C46" s="152">
        <v>41508</v>
      </c>
      <c r="D46" s="152">
        <v>8647</v>
      </c>
      <c r="E46" s="152">
        <v>22277</v>
      </c>
      <c r="F46" s="152">
        <v>15912</v>
      </c>
      <c r="G46" s="152">
        <v>23868</v>
      </c>
      <c r="H46" s="152">
        <v>119648</v>
      </c>
      <c r="I46" s="9" t="s">
        <v>353</v>
      </c>
      <c r="J46" s="9" t="s">
        <v>361</v>
      </c>
    </row>
    <row r="47" spans="1:10" ht="15" customHeight="1">
      <c r="A47" s="157"/>
      <c r="B47" s="152"/>
      <c r="C47" s="152"/>
      <c r="D47" s="152"/>
      <c r="E47" s="152"/>
      <c r="F47" s="152"/>
      <c r="G47" s="152"/>
      <c r="H47" s="152"/>
      <c r="I47" s="9"/>
      <c r="J47" s="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42"/>
  <sheetViews>
    <sheetView workbookViewId="0"/>
  </sheetViews>
  <sheetFormatPr defaultColWidth="17.28515625" defaultRowHeight="15" customHeight="1"/>
  <cols>
    <col min="1" max="1" width="22.42578125" customWidth="1"/>
    <col min="12" max="12" width="18" customWidth="1"/>
  </cols>
  <sheetData>
    <row r="1" spans="1:11" ht="15" customHeight="1">
      <c r="A1" s="167"/>
      <c r="B1" s="237" t="s">
        <v>362</v>
      </c>
      <c r="C1" s="216"/>
      <c r="D1" s="216"/>
      <c r="E1" s="216"/>
      <c r="F1" s="216"/>
      <c r="G1" s="216"/>
      <c r="H1" s="216"/>
      <c r="I1" s="216"/>
      <c r="J1" s="216"/>
      <c r="K1" s="164"/>
    </row>
    <row r="2" spans="1:11" ht="15" customHeight="1">
      <c r="A2" s="88" t="s">
        <v>288</v>
      </c>
      <c r="B2" s="88" t="s">
        <v>289</v>
      </c>
      <c r="C2" s="88" t="s">
        <v>291</v>
      </c>
      <c r="D2" s="88" t="s">
        <v>292</v>
      </c>
      <c r="E2" s="88" t="s">
        <v>293</v>
      </c>
      <c r="F2" s="88" t="s">
        <v>294</v>
      </c>
      <c r="G2" s="88" t="s">
        <v>363</v>
      </c>
      <c r="H2" s="88" t="s">
        <v>364</v>
      </c>
      <c r="I2" s="88" t="s">
        <v>295</v>
      </c>
      <c r="J2" s="88" t="s">
        <v>365</v>
      </c>
      <c r="K2" s="164"/>
    </row>
    <row r="3" spans="1:11" ht="15" customHeight="1">
      <c r="A3" s="88"/>
      <c r="B3" s="89"/>
      <c r="C3" s="89"/>
      <c r="D3" s="88"/>
      <c r="E3" s="88"/>
      <c r="F3" s="88"/>
      <c r="G3" s="88"/>
      <c r="H3" s="88"/>
      <c r="I3" s="89"/>
      <c r="J3" s="89"/>
      <c r="K3" s="164"/>
    </row>
    <row r="4" spans="1:11" ht="15" customHeight="1">
      <c r="A4" s="88" t="s">
        <v>296</v>
      </c>
      <c r="B4" s="84">
        <v>0</v>
      </c>
      <c r="C4" s="84">
        <v>42.6</v>
      </c>
      <c r="D4" s="84">
        <v>150</v>
      </c>
      <c r="E4" s="84">
        <v>0</v>
      </c>
      <c r="F4" s="85">
        <v>0</v>
      </c>
      <c r="G4" s="85">
        <v>0</v>
      </c>
      <c r="H4" s="85">
        <v>0</v>
      </c>
      <c r="I4" s="84">
        <v>0</v>
      </c>
      <c r="J4" s="84">
        <v>192.6</v>
      </c>
      <c r="K4" s="164"/>
    </row>
    <row r="5" spans="1:11" ht="15" customHeight="1">
      <c r="A5" s="88" t="s">
        <v>298</v>
      </c>
      <c r="B5" s="84">
        <v>0</v>
      </c>
      <c r="C5" s="84">
        <v>41.87</v>
      </c>
      <c r="D5" s="84">
        <v>145.88</v>
      </c>
      <c r="E5" s="84">
        <v>0</v>
      </c>
      <c r="F5" s="85">
        <v>0</v>
      </c>
      <c r="G5" s="85">
        <v>0</v>
      </c>
      <c r="H5" s="85">
        <v>0</v>
      </c>
      <c r="I5" s="84">
        <v>0</v>
      </c>
      <c r="J5" s="84">
        <v>187.75</v>
      </c>
      <c r="K5" s="164"/>
    </row>
    <row r="6" spans="1:11" ht="15" customHeight="1">
      <c r="A6" s="90" t="s">
        <v>300</v>
      </c>
      <c r="B6" s="91">
        <v>0</v>
      </c>
      <c r="C6" s="91">
        <v>41.15</v>
      </c>
      <c r="D6" s="91">
        <v>141.84</v>
      </c>
      <c r="E6" s="91">
        <v>235.68</v>
      </c>
      <c r="F6" s="92">
        <v>58.92</v>
      </c>
      <c r="G6" s="92">
        <v>0</v>
      </c>
      <c r="H6" s="92">
        <v>0</v>
      </c>
      <c r="I6" s="91">
        <v>0</v>
      </c>
      <c r="J6" s="91">
        <v>477.59</v>
      </c>
      <c r="K6" s="164"/>
    </row>
    <row r="7" spans="1:11" ht="15" customHeight="1">
      <c r="A7" s="88" t="s">
        <v>301</v>
      </c>
      <c r="B7" s="84">
        <v>0</v>
      </c>
      <c r="C7" s="84">
        <v>40.44</v>
      </c>
      <c r="D7" s="84">
        <v>137.9</v>
      </c>
      <c r="E7" s="84">
        <v>229.01</v>
      </c>
      <c r="F7" s="85">
        <v>57.25</v>
      </c>
      <c r="G7" s="85">
        <v>0</v>
      </c>
      <c r="H7" s="84">
        <v>0</v>
      </c>
      <c r="I7" s="84">
        <v>0</v>
      </c>
      <c r="J7" s="84">
        <v>464.6</v>
      </c>
      <c r="K7" s="164"/>
    </row>
    <row r="8" spans="1:11" ht="15" customHeight="1">
      <c r="A8" s="90" t="s">
        <v>302</v>
      </c>
      <c r="B8" s="91">
        <v>0</v>
      </c>
      <c r="C8" s="91">
        <v>39.74</v>
      </c>
      <c r="D8" s="91">
        <v>134.04</v>
      </c>
      <c r="E8" s="91">
        <v>222.48</v>
      </c>
      <c r="F8" s="92">
        <v>55.62</v>
      </c>
      <c r="G8" s="92">
        <v>0</v>
      </c>
      <c r="H8" s="91">
        <v>0</v>
      </c>
      <c r="I8" s="91">
        <v>0</v>
      </c>
      <c r="J8" s="91">
        <v>451.89</v>
      </c>
      <c r="K8" s="164"/>
    </row>
    <row r="9" spans="1:11" ht="15" customHeight="1">
      <c r="A9" s="88" t="s">
        <v>303</v>
      </c>
      <c r="B9" s="84">
        <v>0</v>
      </c>
      <c r="C9" s="84">
        <v>39.06</v>
      </c>
      <c r="D9" s="84">
        <v>130.27000000000001</v>
      </c>
      <c r="E9" s="84">
        <v>444.02</v>
      </c>
      <c r="F9" s="85">
        <v>111</v>
      </c>
      <c r="G9" s="85">
        <v>0</v>
      </c>
      <c r="H9" s="84">
        <v>0</v>
      </c>
      <c r="I9" s="84">
        <v>145.54</v>
      </c>
      <c r="J9" s="84">
        <v>869.88</v>
      </c>
      <c r="K9" s="164"/>
    </row>
    <row r="10" spans="1:11" ht="15" customHeight="1">
      <c r="A10" s="90" t="s">
        <v>304</v>
      </c>
      <c r="B10" s="91">
        <v>0</v>
      </c>
      <c r="C10" s="91">
        <v>38.369999999999997</v>
      </c>
      <c r="D10" s="91">
        <v>126.58</v>
      </c>
      <c r="E10" s="91">
        <v>434.1</v>
      </c>
      <c r="F10" s="92">
        <v>108.52</v>
      </c>
      <c r="G10" s="92">
        <v>0</v>
      </c>
      <c r="H10" s="92">
        <v>0</v>
      </c>
      <c r="I10" s="91">
        <v>140.55000000000001</v>
      </c>
      <c r="J10" s="91">
        <v>848.12</v>
      </c>
      <c r="K10" s="164"/>
    </row>
    <row r="13" spans="1:11" ht="15" customHeight="1">
      <c r="A13" s="156" t="s">
        <v>366</v>
      </c>
      <c r="B13" s="9" t="s">
        <v>367</v>
      </c>
      <c r="C13" s="164"/>
      <c r="D13" s="164"/>
      <c r="E13" s="164"/>
      <c r="F13" s="164"/>
      <c r="G13" s="164"/>
      <c r="H13" s="164"/>
      <c r="I13" s="164"/>
      <c r="J13" s="164"/>
      <c r="K13" s="164"/>
    </row>
    <row r="14" spans="1:11" ht="15" customHeight="1">
      <c r="A14" s="88" t="s">
        <v>288</v>
      </c>
      <c r="B14" s="88" t="s">
        <v>289</v>
      </c>
      <c r="C14" s="88" t="s">
        <v>291</v>
      </c>
      <c r="D14" s="88" t="s">
        <v>292</v>
      </c>
      <c r="E14" s="88" t="s">
        <v>293</v>
      </c>
      <c r="F14" s="88" t="s">
        <v>294</v>
      </c>
      <c r="G14" s="88" t="s">
        <v>363</v>
      </c>
      <c r="H14" s="88" t="s">
        <v>364</v>
      </c>
      <c r="I14" s="88" t="s">
        <v>295</v>
      </c>
      <c r="J14" s="88" t="s">
        <v>365</v>
      </c>
      <c r="K14" s="156" t="s">
        <v>368</v>
      </c>
    </row>
    <row r="15" spans="1:11" ht="15" customHeight="1">
      <c r="A15" s="88"/>
      <c r="B15" s="9" t="s">
        <v>369</v>
      </c>
      <c r="C15" s="9" t="s">
        <v>370</v>
      </c>
      <c r="D15" s="9" t="s">
        <v>370</v>
      </c>
      <c r="E15" s="9" t="s">
        <v>371</v>
      </c>
      <c r="F15" s="9" t="s">
        <v>372</v>
      </c>
      <c r="G15" s="9" t="s">
        <v>372</v>
      </c>
      <c r="H15" s="9" t="s">
        <v>372</v>
      </c>
      <c r="I15" s="9" t="s">
        <v>373</v>
      </c>
      <c r="J15" s="164"/>
      <c r="K15" s="164"/>
    </row>
    <row r="16" spans="1:11" ht="15" customHeight="1">
      <c r="A16" s="88" t="s">
        <v>296</v>
      </c>
      <c r="B16" s="9">
        <v>0</v>
      </c>
      <c r="C16" s="9">
        <v>0</v>
      </c>
      <c r="D16" s="9">
        <v>0</v>
      </c>
      <c r="E16" s="9">
        <v>0</v>
      </c>
      <c r="F16" s="9">
        <v>0</v>
      </c>
      <c r="G16" s="9">
        <v>0</v>
      </c>
      <c r="H16" s="9">
        <v>0</v>
      </c>
      <c r="I16" s="9">
        <v>0</v>
      </c>
      <c r="J16" s="155">
        <f t="shared" ref="J16:J22" si="0">SUM(B16:I16)</f>
        <v>0</v>
      </c>
      <c r="K16" s="155">
        <f>J16</f>
        <v>0</v>
      </c>
    </row>
    <row r="17" spans="1:12" ht="15" customHeight="1">
      <c r="A17" s="88" t="s">
        <v>298</v>
      </c>
      <c r="B17" s="9">
        <v>0</v>
      </c>
      <c r="C17" s="9">
        <v>0</v>
      </c>
      <c r="D17" s="9">
        <v>0</v>
      </c>
      <c r="E17" s="9">
        <v>0</v>
      </c>
      <c r="F17" s="9">
        <v>0</v>
      </c>
      <c r="G17" s="9">
        <v>0</v>
      </c>
      <c r="H17" s="9">
        <v>0</v>
      </c>
      <c r="I17" s="9">
        <v>0</v>
      </c>
      <c r="J17" s="155">
        <f t="shared" si="0"/>
        <v>0</v>
      </c>
      <c r="K17" s="155">
        <f t="shared" ref="K17:K22" si="1">SUM($J$16:J17)</f>
        <v>0</v>
      </c>
      <c r="L17" s="164"/>
    </row>
    <row r="18" spans="1:12" ht="15" customHeight="1">
      <c r="A18" s="90" t="s">
        <v>300</v>
      </c>
      <c r="B18" s="9">
        <v>0</v>
      </c>
      <c r="C18" s="9">
        <v>0</v>
      </c>
      <c r="D18" s="9">
        <v>0</v>
      </c>
      <c r="E18" s="9">
        <v>0</v>
      </c>
      <c r="F18" s="9">
        <v>0</v>
      </c>
      <c r="G18" s="9">
        <v>0</v>
      </c>
      <c r="H18" s="9">
        <v>0</v>
      </c>
      <c r="I18" s="9">
        <v>0</v>
      </c>
      <c r="J18" s="155">
        <f t="shared" si="0"/>
        <v>0</v>
      </c>
      <c r="K18" s="155">
        <f t="shared" si="1"/>
        <v>0</v>
      </c>
      <c r="L18" s="164"/>
    </row>
    <row r="19" spans="1:12" ht="15" customHeight="1">
      <c r="A19" s="88" t="s">
        <v>301</v>
      </c>
      <c r="B19" s="9">
        <v>0</v>
      </c>
      <c r="C19" s="9">
        <v>0</v>
      </c>
      <c r="D19" s="9">
        <v>0</v>
      </c>
      <c r="E19" s="9">
        <v>0</v>
      </c>
      <c r="F19" s="9">
        <v>0</v>
      </c>
      <c r="G19" s="9">
        <v>0</v>
      </c>
      <c r="H19" s="9">
        <v>0</v>
      </c>
      <c r="I19" s="9">
        <v>0</v>
      </c>
      <c r="J19" s="155">
        <f t="shared" si="0"/>
        <v>0</v>
      </c>
      <c r="K19" s="155">
        <f t="shared" si="1"/>
        <v>0</v>
      </c>
      <c r="L19" s="164"/>
    </row>
    <row r="20" spans="1:12" ht="15" customHeight="1">
      <c r="A20" s="90" t="s">
        <v>302</v>
      </c>
      <c r="B20" s="9">
        <v>0</v>
      </c>
      <c r="C20" s="9">
        <v>39.74</v>
      </c>
      <c r="D20" s="9">
        <v>134.04</v>
      </c>
      <c r="E20" s="9">
        <v>0</v>
      </c>
      <c r="F20" s="9">
        <v>0</v>
      </c>
      <c r="G20" s="9">
        <v>0</v>
      </c>
      <c r="H20" s="9">
        <v>0</v>
      </c>
      <c r="I20" s="9">
        <v>0</v>
      </c>
      <c r="J20" s="155">
        <f t="shared" si="0"/>
        <v>173.78</v>
      </c>
      <c r="K20" s="155">
        <f t="shared" si="1"/>
        <v>173.78</v>
      </c>
      <c r="L20" s="164"/>
    </row>
    <row r="21" spans="1:12" ht="15" customHeight="1">
      <c r="A21" s="88" t="s">
        <v>303</v>
      </c>
      <c r="B21" s="9">
        <v>0</v>
      </c>
      <c r="C21" s="9">
        <v>39.06</v>
      </c>
      <c r="D21" s="9">
        <v>130.27000000000001</v>
      </c>
      <c r="E21" s="9">
        <v>0</v>
      </c>
      <c r="F21" s="9">
        <v>0</v>
      </c>
      <c r="G21" s="9">
        <v>0</v>
      </c>
      <c r="H21" s="9">
        <v>0</v>
      </c>
      <c r="I21" s="9">
        <v>0</v>
      </c>
      <c r="J21" s="155">
        <f t="shared" si="0"/>
        <v>169.33</v>
      </c>
      <c r="K21" s="155">
        <f t="shared" si="1"/>
        <v>343.11</v>
      </c>
      <c r="L21" s="164"/>
    </row>
    <row r="22" spans="1:12" ht="15" customHeight="1">
      <c r="A22" s="90" t="s">
        <v>304</v>
      </c>
      <c r="B22" s="9">
        <v>0</v>
      </c>
      <c r="C22" s="9">
        <v>38.369999999999997</v>
      </c>
      <c r="D22" s="9">
        <v>126.58</v>
      </c>
      <c r="E22" s="9">
        <v>0</v>
      </c>
      <c r="F22" s="9">
        <v>0</v>
      </c>
      <c r="G22" s="9">
        <v>0</v>
      </c>
      <c r="H22" s="9">
        <v>0</v>
      </c>
      <c r="I22" s="9">
        <v>0</v>
      </c>
      <c r="J22" s="155">
        <f t="shared" si="0"/>
        <v>164.95</v>
      </c>
      <c r="K22" s="155">
        <f t="shared" si="1"/>
        <v>508.06</v>
      </c>
      <c r="L22" s="164"/>
    </row>
    <row r="25" spans="1:12" ht="15" customHeight="1">
      <c r="A25" s="156" t="s">
        <v>374</v>
      </c>
      <c r="B25" s="9" t="s">
        <v>375</v>
      </c>
      <c r="C25" s="164"/>
      <c r="D25" s="164"/>
      <c r="E25" s="164"/>
      <c r="F25" s="164"/>
      <c r="G25" s="164"/>
      <c r="H25" s="164"/>
      <c r="I25" s="164"/>
      <c r="J25" s="164"/>
      <c r="K25" s="164"/>
      <c r="L25" s="164"/>
    </row>
    <row r="26" spans="1:12" ht="15" customHeight="1">
      <c r="A26" s="88" t="s">
        <v>288</v>
      </c>
      <c r="B26" s="88" t="s">
        <v>289</v>
      </c>
      <c r="C26" s="88" t="s">
        <v>291</v>
      </c>
      <c r="D26" s="88" t="s">
        <v>292</v>
      </c>
      <c r="E26" s="88" t="s">
        <v>293</v>
      </c>
      <c r="F26" s="88" t="s">
        <v>294</v>
      </c>
      <c r="G26" s="88" t="s">
        <v>363</v>
      </c>
      <c r="H26" s="88" t="s">
        <v>364</v>
      </c>
      <c r="I26" s="88" t="s">
        <v>295</v>
      </c>
      <c r="J26" s="88" t="s">
        <v>365</v>
      </c>
      <c r="K26" s="156" t="s">
        <v>368</v>
      </c>
      <c r="L26" s="156" t="s">
        <v>376</v>
      </c>
    </row>
    <row r="27" spans="1:12" ht="15" customHeight="1">
      <c r="A27" s="88"/>
      <c r="B27" s="9" t="s">
        <v>369</v>
      </c>
      <c r="C27" s="9" t="s">
        <v>370</v>
      </c>
      <c r="D27" s="9" t="s">
        <v>370</v>
      </c>
      <c r="E27" s="9" t="s">
        <v>371</v>
      </c>
      <c r="F27" s="9" t="s">
        <v>372</v>
      </c>
      <c r="G27" s="9" t="s">
        <v>372</v>
      </c>
      <c r="H27" s="9" t="s">
        <v>372</v>
      </c>
      <c r="I27" s="9" t="s">
        <v>373</v>
      </c>
      <c r="J27" s="164"/>
      <c r="K27" s="164"/>
      <c r="L27" s="164"/>
    </row>
    <row r="28" spans="1:12" ht="15" customHeight="1">
      <c r="A28" s="88" t="s">
        <v>296</v>
      </c>
      <c r="B28" s="9">
        <v>0</v>
      </c>
      <c r="C28" s="9">
        <v>42.6</v>
      </c>
      <c r="D28" s="9">
        <v>150</v>
      </c>
      <c r="E28" s="9">
        <v>0</v>
      </c>
      <c r="F28" s="9">
        <v>0</v>
      </c>
      <c r="G28" s="85">
        <v>0</v>
      </c>
      <c r="H28" s="85">
        <v>0</v>
      </c>
      <c r="I28" s="85">
        <v>0</v>
      </c>
      <c r="J28" s="155">
        <f t="shared" ref="J28:J34" si="2">SUM(B28:I28)</f>
        <v>192.6</v>
      </c>
      <c r="K28" s="155">
        <f>J28</f>
        <v>192.6</v>
      </c>
      <c r="L28" s="155">
        <f>J28</f>
        <v>192.6</v>
      </c>
    </row>
    <row r="29" spans="1:12" ht="15" customHeight="1">
      <c r="A29" s="88" t="s">
        <v>298</v>
      </c>
      <c r="B29" s="9">
        <v>0</v>
      </c>
      <c r="C29" s="9">
        <v>41.87</v>
      </c>
      <c r="D29" s="9">
        <v>145.88</v>
      </c>
      <c r="E29" s="9">
        <v>0</v>
      </c>
      <c r="F29" s="9">
        <v>0</v>
      </c>
      <c r="G29" s="85">
        <v>0</v>
      </c>
      <c r="H29" s="85">
        <v>0</v>
      </c>
      <c r="I29" s="85">
        <v>0</v>
      </c>
      <c r="J29" s="155">
        <f t="shared" si="2"/>
        <v>187.75</v>
      </c>
      <c r="K29" s="155">
        <f t="shared" ref="K29:K34" si="3">SUM($J$16:J29)</f>
        <v>888.41</v>
      </c>
      <c r="L29" s="155">
        <f t="shared" ref="L29:L34" si="4">SUM($J$28:J29)</f>
        <v>380.35</v>
      </c>
    </row>
    <row r="30" spans="1:12" ht="15" customHeight="1">
      <c r="A30" s="90" t="s">
        <v>300</v>
      </c>
      <c r="B30" s="9">
        <v>0</v>
      </c>
      <c r="C30" s="9">
        <v>41.15</v>
      </c>
      <c r="D30" s="9">
        <v>141.84</v>
      </c>
      <c r="E30" s="9">
        <v>235.68</v>
      </c>
      <c r="F30" s="9">
        <v>58.92</v>
      </c>
      <c r="G30" s="85">
        <v>0</v>
      </c>
      <c r="H30" s="85">
        <v>0</v>
      </c>
      <c r="I30" s="85">
        <v>0</v>
      </c>
      <c r="J30" s="155">
        <f t="shared" si="2"/>
        <v>477.59000000000003</v>
      </c>
      <c r="K30" s="155">
        <f t="shared" si="3"/>
        <v>1366</v>
      </c>
      <c r="L30" s="155">
        <f t="shared" si="4"/>
        <v>857.94</v>
      </c>
    </row>
    <row r="31" spans="1:12" ht="15" customHeight="1">
      <c r="A31" s="88" t="s">
        <v>301</v>
      </c>
      <c r="B31" s="9">
        <v>0</v>
      </c>
      <c r="C31" s="9">
        <v>40.44</v>
      </c>
      <c r="D31" s="9">
        <v>137.9</v>
      </c>
      <c r="E31" s="9">
        <v>229.01</v>
      </c>
      <c r="F31" s="9">
        <v>57.25</v>
      </c>
      <c r="G31" s="85">
        <v>0</v>
      </c>
      <c r="H31" s="85">
        <v>0</v>
      </c>
      <c r="I31" s="85">
        <v>0</v>
      </c>
      <c r="J31" s="155">
        <f t="shared" si="2"/>
        <v>464.6</v>
      </c>
      <c r="K31" s="155">
        <f t="shared" si="3"/>
        <v>1830.6</v>
      </c>
      <c r="L31" s="155">
        <f t="shared" si="4"/>
        <v>1322.54</v>
      </c>
    </row>
    <row r="32" spans="1:12" ht="15" customHeight="1">
      <c r="A32" s="90" t="s">
        <v>302</v>
      </c>
      <c r="B32" s="9">
        <v>0</v>
      </c>
      <c r="C32" s="9">
        <v>39.74</v>
      </c>
      <c r="D32" s="9">
        <v>134.04</v>
      </c>
      <c r="E32" s="9">
        <v>222.48</v>
      </c>
      <c r="F32" s="9">
        <v>55.62</v>
      </c>
      <c r="G32" s="85">
        <v>0</v>
      </c>
      <c r="H32" s="85">
        <v>0</v>
      </c>
      <c r="I32" s="85">
        <v>0</v>
      </c>
      <c r="J32" s="155">
        <f t="shared" si="2"/>
        <v>451.88</v>
      </c>
      <c r="K32" s="155">
        <f t="shared" si="3"/>
        <v>2282.48</v>
      </c>
      <c r="L32" s="155">
        <f t="shared" si="4"/>
        <v>1774.42</v>
      </c>
    </row>
    <row r="33" spans="1:13" ht="15" customHeight="1">
      <c r="A33" s="88" t="s">
        <v>303</v>
      </c>
      <c r="B33" s="9">
        <v>0</v>
      </c>
      <c r="C33" s="9">
        <v>39.06</v>
      </c>
      <c r="D33" s="9">
        <v>130.27000000000001</v>
      </c>
      <c r="E33" s="9">
        <v>444.02</v>
      </c>
      <c r="F33" s="9">
        <v>111</v>
      </c>
      <c r="G33" s="85">
        <v>0</v>
      </c>
      <c r="H33" s="85">
        <v>0</v>
      </c>
      <c r="I33" s="85">
        <v>145.54</v>
      </c>
      <c r="J33" s="155">
        <f t="shared" si="2"/>
        <v>869.89</v>
      </c>
      <c r="K33" s="155">
        <f t="shared" si="3"/>
        <v>3152.37</v>
      </c>
      <c r="L33" s="155">
        <f t="shared" si="4"/>
        <v>2644.31</v>
      </c>
      <c r="M33" s="164"/>
    </row>
    <row r="34" spans="1:13" ht="15" customHeight="1">
      <c r="A34" s="90" t="s">
        <v>304</v>
      </c>
      <c r="B34" s="9">
        <v>0</v>
      </c>
      <c r="C34" s="9">
        <v>38.369999999999997</v>
      </c>
      <c r="D34" s="9">
        <v>126.58</v>
      </c>
      <c r="E34" s="9">
        <v>434.1</v>
      </c>
      <c r="F34" s="9">
        <v>108.52</v>
      </c>
      <c r="G34" s="85">
        <v>0</v>
      </c>
      <c r="H34" s="85">
        <v>0</v>
      </c>
      <c r="I34" s="85">
        <v>140.55000000000001</v>
      </c>
      <c r="J34" s="155">
        <f t="shared" si="2"/>
        <v>848.11999999999989</v>
      </c>
      <c r="K34" s="155">
        <f t="shared" si="3"/>
        <v>4000.49</v>
      </c>
      <c r="L34" s="155">
        <f t="shared" si="4"/>
        <v>3492.43</v>
      </c>
      <c r="M34" s="9" t="s">
        <v>377</v>
      </c>
    </row>
    <row r="35" spans="1:13" ht="15" customHeight="1">
      <c r="A35" s="164"/>
      <c r="B35" s="9" t="s">
        <v>378</v>
      </c>
      <c r="C35" s="164">
        <f t="shared" ref="C35:J35" si="5">SUM(C28:C34)</f>
        <v>283.23</v>
      </c>
      <c r="D35" s="164">
        <f t="shared" si="5"/>
        <v>966.51</v>
      </c>
      <c r="E35" s="164">
        <f t="shared" si="5"/>
        <v>1565.29</v>
      </c>
      <c r="F35" s="164">
        <f t="shared" si="5"/>
        <v>391.30999999999995</v>
      </c>
      <c r="G35" s="164">
        <f t="shared" si="5"/>
        <v>0</v>
      </c>
      <c r="H35" s="164">
        <f t="shared" si="5"/>
        <v>0</v>
      </c>
      <c r="I35" s="164">
        <f t="shared" si="5"/>
        <v>286.09000000000003</v>
      </c>
      <c r="J35" s="155">
        <f t="shared" si="5"/>
        <v>3492.43</v>
      </c>
      <c r="K35" s="164"/>
      <c r="L35" s="164"/>
      <c r="M35" s="164"/>
    </row>
    <row r="36" spans="1:13" ht="15" customHeight="1">
      <c r="A36" s="164"/>
      <c r="B36" s="164"/>
      <c r="C36" s="164"/>
      <c r="D36" s="164"/>
      <c r="E36" s="164"/>
      <c r="F36" s="164"/>
      <c r="G36" s="164"/>
      <c r="H36" s="164"/>
      <c r="I36" s="164"/>
      <c r="J36" s="9">
        <v>192.6</v>
      </c>
      <c r="K36" s="164"/>
      <c r="L36" s="164"/>
      <c r="M36" s="164"/>
    </row>
    <row r="37" spans="1:13" ht="15" customHeight="1">
      <c r="A37" s="164"/>
      <c r="B37" s="164"/>
      <c r="C37" s="164"/>
      <c r="D37" s="164"/>
      <c r="E37" s="164"/>
      <c r="F37" s="164"/>
      <c r="G37" s="164"/>
      <c r="H37" s="164"/>
      <c r="I37" s="164"/>
      <c r="J37" s="9">
        <v>187.75</v>
      </c>
      <c r="K37" s="164"/>
      <c r="L37" s="164"/>
      <c r="M37" s="164"/>
    </row>
    <row r="38" spans="1:13" ht="15" customHeight="1">
      <c r="A38" s="164"/>
      <c r="B38" s="164"/>
      <c r="C38" s="164"/>
      <c r="D38" s="164"/>
      <c r="E38" s="164"/>
      <c r="F38" s="164"/>
      <c r="G38" s="164"/>
      <c r="H38" s="164"/>
      <c r="I38" s="164"/>
      <c r="J38" s="9">
        <v>477.59</v>
      </c>
      <c r="K38" s="164"/>
      <c r="L38" s="164"/>
      <c r="M38" s="164"/>
    </row>
    <row r="39" spans="1:13" ht="15" customHeight="1">
      <c r="A39" s="164"/>
      <c r="B39" s="164"/>
      <c r="C39" s="164"/>
      <c r="D39" s="164"/>
      <c r="E39" s="164"/>
      <c r="F39" s="164"/>
      <c r="G39" s="164"/>
      <c r="H39" s="164"/>
      <c r="I39" s="164"/>
      <c r="J39" s="9">
        <v>464.6</v>
      </c>
      <c r="K39" s="164"/>
      <c r="L39" s="164"/>
      <c r="M39" s="164"/>
    </row>
    <row r="40" spans="1:13" ht="15" customHeight="1">
      <c r="A40" s="164"/>
      <c r="B40" s="164"/>
      <c r="C40" s="164"/>
      <c r="D40" s="164"/>
      <c r="E40" s="164"/>
      <c r="F40" s="164"/>
      <c r="G40" s="164"/>
      <c r="H40" s="164"/>
      <c r="I40" s="164"/>
      <c r="J40" s="9">
        <v>451.89</v>
      </c>
      <c r="K40" s="164"/>
      <c r="L40" s="164"/>
      <c r="M40" s="164"/>
    </row>
    <row r="41" spans="1:13" ht="15" customHeight="1">
      <c r="A41" s="164"/>
      <c r="B41" s="164"/>
      <c r="C41" s="164"/>
      <c r="D41" s="164"/>
      <c r="E41" s="164"/>
      <c r="F41" s="164"/>
      <c r="G41" s="164"/>
      <c r="H41" s="164"/>
      <c r="I41" s="164"/>
      <c r="J41" s="9">
        <v>869.88</v>
      </c>
      <c r="K41" s="164"/>
      <c r="L41" s="164"/>
      <c r="M41" s="164"/>
    </row>
    <row r="42" spans="1:13" ht="15" customHeight="1">
      <c r="A42" s="164"/>
      <c r="B42" s="164"/>
      <c r="C42" s="164"/>
      <c r="D42" s="164"/>
      <c r="E42" s="164"/>
      <c r="F42" s="164"/>
      <c r="G42" s="164"/>
      <c r="H42" s="164"/>
      <c r="I42" s="164"/>
      <c r="J42" s="9">
        <v>848.12</v>
      </c>
      <c r="K42" s="164"/>
      <c r="L42" s="164"/>
      <c r="M42" s="164"/>
    </row>
  </sheetData>
  <mergeCells count="1">
    <mergeCell ref="B1:J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K49"/>
  <sheetViews>
    <sheetView workbookViewId="0"/>
  </sheetViews>
  <sheetFormatPr defaultColWidth="17.28515625" defaultRowHeight="15" customHeight="1"/>
  <sheetData>
    <row r="1" spans="1:9" ht="15" customHeight="1">
      <c r="A1" s="164"/>
      <c r="B1" s="238" t="s">
        <v>379</v>
      </c>
      <c r="C1" s="216"/>
      <c r="D1" s="216"/>
      <c r="E1" s="216"/>
      <c r="F1" s="216"/>
      <c r="G1" s="216"/>
      <c r="H1" s="216"/>
      <c r="I1" s="216"/>
    </row>
    <row r="2" spans="1:9" ht="15" customHeight="1">
      <c r="A2" s="88" t="s">
        <v>288</v>
      </c>
      <c r="B2" s="88" t="s">
        <v>289</v>
      </c>
      <c r="C2" s="88" t="s">
        <v>291</v>
      </c>
      <c r="D2" s="88" t="s">
        <v>292</v>
      </c>
      <c r="E2" s="88" t="s">
        <v>293</v>
      </c>
      <c r="F2" s="88" t="s">
        <v>294</v>
      </c>
      <c r="G2" s="88" t="s">
        <v>363</v>
      </c>
      <c r="H2" s="88" t="s">
        <v>364</v>
      </c>
      <c r="I2" s="88" t="s">
        <v>295</v>
      </c>
    </row>
    <row r="3" spans="1:9" ht="15" customHeight="1">
      <c r="A3" s="88" t="s">
        <v>296</v>
      </c>
      <c r="B3" s="84">
        <v>31044</v>
      </c>
      <c r="C3" s="84">
        <v>2025323</v>
      </c>
      <c r="D3" s="84">
        <v>4040468</v>
      </c>
      <c r="E3" s="84">
        <v>5059848</v>
      </c>
      <c r="F3" s="84">
        <v>1264962</v>
      </c>
      <c r="G3" s="85">
        <v>0</v>
      </c>
      <c r="H3" s="85">
        <v>0</v>
      </c>
      <c r="I3" s="84">
        <v>6714568</v>
      </c>
    </row>
    <row r="4" spans="1:9" ht="15" customHeight="1">
      <c r="A4" s="88" t="s">
        <v>298</v>
      </c>
      <c r="B4" s="84">
        <v>31013</v>
      </c>
      <c r="C4" s="84">
        <v>2033289</v>
      </c>
      <c r="D4" s="84">
        <v>4010164</v>
      </c>
      <c r="E4" s="84">
        <v>4972818</v>
      </c>
      <c r="F4" s="84">
        <v>1243205</v>
      </c>
      <c r="G4" s="85">
        <v>0</v>
      </c>
      <c r="H4" s="85">
        <v>0</v>
      </c>
      <c r="I4" s="84">
        <v>6572219</v>
      </c>
    </row>
    <row r="5" spans="1:9" ht="15" customHeight="1">
      <c r="A5" s="88" t="s">
        <v>300</v>
      </c>
      <c r="B5" s="84">
        <v>30982</v>
      </c>
      <c r="C5" s="84">
        <v>2041307</v>
      </c>
      <c r="D5" s="84">
        <v>3981784</v>
      </c>
      <c r="E5" s="84">
        <v>4917620</v>
      </c>
      <c r="F5" s="84">
        <v>1229405</v>
      </c>
      <c r="G5" s="85">
        <v>0</v>
      </c>
      <c r="H5" s="85">
        <v>0</v>
      </c>
      <c r="I5" s="84">
        <v>6432888</v>
      </c>
    </row>
    <row r="6" spans="1:9" ht="15" customHeight="1">
      <c r="A6" s="88" t="s">
        <v>301</v>
      </c>
      <c r="B6" s="84">
        <v>30951</v>
      </c>
      <c r="C6" s="84">
        <v>2049374</v>
      </c>
      <c r="D6" s="84">
        <v>3953630</v>
      </c>
      <c r="E6" s="84">
        <v>4863034</v>
      </c>
      <c r="F6" s="84">
        <v>1215759</v>
      </c>
      <c r="G6" s="85">
        <v>0</v>
      </c>
      <c r="H6" s="85">
        <v>0</v>
      </c>
      <c r="I6" s="84">
        <v>6296511</v>
      </c>
    </row>
    <row r="7" spans="1:9" ht="15" customHeight="1">
      <c r="A7" s="88" t="s">
        <v>302</v>
      </c>
      <c r="B7" s="84">
        <v>30920</v>
      </c>
      <c r="C7" s="84">
        <v>2057492</v>
      </c>
      <c r="D7" s="84">
        <v>3925699</v>
      </c>
      <c r="E7" s="84">
        <v>4830506</v>
      </c>
      <c r="F7" s="84">
        <v>1206554</v>
      </c>
      <c r="G7" s="85">
        <v>0</v>
      </c>
      <c r="H7" s="85">
        <v>0</v>
      </c>
      <c r="I7" s="84">
        <v>6163025</v>
      </c>
    </row>
    <row r="8" spans="1:9" ht="15" customHeight="1">
      <c r="A8" s="88" t="s">
        <v>303</v>
      </c>
      <c r="B8" s="84">
        <v>30889</v>
      </c>
      <c r="C8" s="84">
        <v>2065660</v>
      </c>
      <c r="D8" s="84">
        <v>3897991</v>
      </c>
      <c r="E8" s="84">
        <v>4827913</v>
      </c>
      <c r="F8" s="84">
        <v>1204833</v>
      </c>
      <c r="G8" s="85">
        <v>0</v>
      </c>
      <c r="H8" s="85">
        <v>0</v>
      </c>
      <c r="I8" s="84">
        <v>6082289</v>
      </c>
    </row>
    <row r="9" spans="1:9" ht="15" customHeight="1">
      <c r="A9" s="88" t="s">
        <v>304</v>
      </c>
      <c r="B9" s="84">
        <v>30858</v>
      </c>
      <c r="C9" s="84">
        <v>2073877</v>
      </c>
      <c r="D9" s="84">
        <v>3870503</v>
      </c>
      <c r="E9" s="84">
        <v>4825439</v>
      </c>
      <c r="F9" s="84">
        <v>1203142</v>
      </c>
      <c r="G9" s="85">
        <v>0</v>
      </c>
      <c r="H9" s="85">
        <v>0</v>
      </c>
      <c r="I9" s="84">
        <v>6002611</v>
      </c>
    </row>
    <row r="11" spans="1:9" ht="15" customHeight="1">
      <c r="A11" s="164"/>
      <c r="B11" s="238" t="s">
        <v>380</v>
      </c>
      <c r="C11" s="216"/>
      <c r="D11" s="216"/>
      <c r="E11" s="216"/>
      <c r="F11" s="216"/>
      <c r="G11" s="216"/>
      <c r="H11" s="216"/>
      <c r="I11" s="216"/>
    </row>
    <row r="12" spans="1:9" ht="15" customHeight="1">
      <c r="A12" s="88" t="s">
        <v>288</v>
      </c>
      <c r="B12" s="164" t="s">
        <v>289</v>
      </c>
      <c r="C12" s="164" t="s">
        <v>291</v>
      </c>
      <c r="D12" s="164" t="s">
        <v>292</v>
      </c>
      <c r="E12" s="164" t="s">
        <v>293</v>
      </c>
      <c r="F12" s="164" t="s">
        <v>294</v>
      </c>
      <c r="G12" s="164" t="s">
        <v>363</v>
      </c>
      <c r="H12" s="164" t="s">
        <v>364</v>
      </c>
      <c r="I12" s="164" t="s">
        <v>295</v>
      </c>
    </row>
    <row r="13" spans="1:9" ht="15" customHeight="1">
      <c r="A13" s="88" t="s">
        <v>296</v>
      </c>
      <c r="B13" s="164">
        <v>0</v>
      </c>
      <c r="C13" s="164">
        <v>0</v>
      </c>
      <c r="D13" s="164">
        <v>0</v>
      </c>
      <c r="E13" s="164">
        <v>0</v>
      </c>
      <c r="F13" s="164">
        <v>0</v>
      </c>
      <c r="G13" s="164">
        <v>0</v>
      </c>
      <c r="H13" s="164">
        <v>0</v>
      </c>
      <c r="I13" s="164">
        <v>0</v>
      </c>
    </row>
    <row r="14" spans="1:9" ht="15" customHeight="1">
      <c r="A14" s="88" t="s">
        <v>298</v>
      </c>
      <c r="B14" s="164">
        <v>0</v>
      </c>
      <c r="C14" s="164">
        <v>235</v>
      </c>
      <c r="D14" s="164">
        <v>0</v>
      </c>
      <c r="E14" s="164">
        <v>0</v>
      </c>
      <c r="F14" s="164">
        <v>0</v>
      </c>
      <c r="G14" s="164">
        <v>0</v>
      </c>
      <c r="H14" s="164">
        <v>0</v>
      </c>
      <c r="I14" s="164">
        <v>0</v>
      </c>
    </row>
    <row r="15" spans="1:9" ht="15" customHeight="1">
      <c r="A15" s="88" t="s">
        <v>300</v>
      </c>
      <c r="B15" s="164">
        <v>0</v>
      </c>
      <c r="C15" s="164">
        <v>470</v>
      </c>
      <c r="D15" s="164">
        <v>704</v>
      </c>
      <c r="E15" s="164">
        <v>0</v>
      </c>
      <c r="F15" s="164">
        <v>0</v>
      </c>
      <c r="G15" s="164">
        <v>0</v>
      </c>
      <c r="H15" s="164">
        <v>0</v>
      </c>
      <c r="I15" s="164">
        <v>0</v>
      </c>
    </row>
    <row r="16" spans="1:9" ht="15" customHeight="1">
      <c r="A16" s="88" t="s">
        <v>301</v>
      </c>
      <c r="B16" s="164">
        <v>0</v>
      </c>
      <c r="C16" s="164">
        <v>939</v>
      </c>
      <c r="D16" s="164">
        <v>1409</v>
      </c>
      <c r="E16" s="164">
        <v>0</v>
      </c>
      <c r="F16" s="164">
        <v>0</v>
      </c>
      <c r="G16" s="164">
        <v>0</v>
      </c>
      <c r="H16" s="164">
        <v>0</v>
      </c>
      <c r="I16" s="164">
        <v>0</v>
      </c>
    </row>
    <row r="17" spans="1:11" ht="15" customHeight="1">
      <c r="A17" s="88" t="s">
        <v>302</v>
      </c>
      <c r="B17" s="164">
        <v>0</v>
      </c>
      <c r="C17" s="164">
        <v>1879</v>
      </c>
      <c r="D17" s="164">
        <v>2113</v>
      </c>
      <c r="E17" s="164">
        <v>23483</v>
      </c>
      <c r="F17" s="164">
        <v>4697</v>
      </c>
      <c r="G17" s="164">
        <v>0</v>
      </c>
      <c r="H17" s="164">
        <v>0</v>
      </c>
      <c r="I17" s="164">
        <v>0</v>
      </c>
      <c r="J17" s="164"/>
      <c r="K17" s="164"/>
    </row>
    <row r="18" spans="1:11" ht="15" customHeight="1">
      <c r="A18" s="88" t="s">
        <v>303</v>
      </c>
      <c r="B18" s="164">
        <v>0</v>
      </c>
      <c r="C18" s="164">
        <v>3757</v>
      </c>
      <c r="D18" s="164">
        <v>2818</v>
      </c>
      <c r="E18" s="164">
        <v>46966</v>
      </c>
      <c r="F18" s="164">
        <v>9393</v>
      </c>
      <c r="G18" s="164">
        <v>0</v>
      </c>
      <c r="H18" s="164">
        <v>0</v>
      </c>
      <c r="I18" s="164">
        <v>0</v>
      </c>
      <c r="J18" s="164"/>
      <c r="K18" s="164"/>
    </row>
    <row r="19" spans="1:11" ht="15" customHeight="1">
      <c r="A19" s="88" t="s">
        <v>304</v>
      </c>
      <c r="B19" s="164">
        <v>0</v>
      </c>
      <c r="C19" s="164">
        <v>5636</v>
      </c>
      <c r="D19" s="164">
        <v>3522</v>
      </c>
      <c r="E19" s="164">
        <v>70449</v>
      </c>
      <c r="F19" s="164">
        <v>14090</v>
      </c>
      <c r="G19" s="164">
        <v>0</v>
      </c>
      <c r="H19" s="164">
        <v>0</v>
      </c>
      <c r="I19" s="164">
        <v>0</v>
      </c>
      <c r="J19" s="164"/>
      <c r="K19" s="164"/>
    </row>
    <row r="21" spans="1:11" ht="15" customHeight="1">
      <c r="A21" s="164"/>
      <c r="B21" s="156" t="s">
        <v>381</v>
      </c>
      <c r="C21" s="94" t="s">
        <v>382</v>
      </c>
      <c r="D21" s="164"/>
      <c r="E21" s="164"/>
      <c r="F21" s="164"/>
      <c r="G21" s="164"/>
      <c r="H21" s="164"/>
      <c r="I21" s="164"/>
      <c r="J21" s="164"/>
      <c r="K21" s="164"/>
    </row>
    <row r="22" spans="1:11" ht="15" customHeight="1">
      <c r="A22" s="88" t="s">
        <v>288</v>
      </c>
      <c r="B22" s="164" t="s">
        <v>289</v>
      </c>
      <c r="C22" s="164" t="s">
        <v>291</v>
      </c>
      <c r="D22" s="164" t="s">
        <v>292</v>
      </c>
      <c r="E22" s="164" t="s">
        <v>293</v>
      </c>
      <c r="F22" s="164" t="s">
        <v>294</v>
      </c>
      <c r="G22" s="164" t="s">
        <v>363</v>
      </c>
      <c r="H22" s="164" t="s">
        <v>364</v>
      </c>
      <c r="I22" s="164" t="s">
        <v>295</v>
      </c>
      <c r="J22" s="164"/>
      <c r="K22" s="164"/>
    </row>
    <row r="23" spans="1:11" ht="15" customHeight="1">
      <c r="A23" s="88" t="s">
        <v>296</v>
      </c>
      <c r="B23" s="154">
        <f t="shared" ref="B23:I23" si="0">B3+B13</f>
        <v>31044</v>
      </c>
      <c r="C23" s="154">
        <f t="shared" si="0"/>
        <v>2025323</v>
      </c>
      <c r="D23" s="154">
        <f t="shared" si="0"/>
        <v>4040468</v>
      </c>
      <c r="E23" s="154">
        <f t="shared" si="0"/>
        <v>5059848</v>
      </c>
      <c r="F23" s="154">
        <f t="shared" si="0"/>
        <v>1264962</v>
      </c>
      <c r="G23" s="164">
        <f t="shared" si="0"/>
        <v>0</v>
      </c>
      <c r="H23" s="164">
        <f t="shared" si="0"/>
        <v>0</v>
      </c>
      <c r="I23" s="154">
        <f t="shared" si="0"/>
        <v>6714568</v>
      </c>
      <c r="J23" s="164"/>
      <c r="K23" s="164"/>
    </row>
    <row r="24" spans="1:11" ht="15" customHeight="1">
      <c r="A24" s="88" t="s">
        <v>298</v>
      </c>
      <c r="B24" s="154">
        <f t="shared" ref="B24:I24" si="1">B4+B14</f>
        <v>31013</v>
      </c>
      <c r="C24" s="154">
        <f t="shared" si="1"/>
        <v>2033524</v>
      </c>
      <c r="D24" s="154">
        <f t="shared" si="1"/>
        <v>4010164</v>
      </c>
      <c r="E24" s="154">
        <f t="shared" si="1"/>
        <v>4972818</v>
      </c>
      <c r="F24" s="154">
        <f t="shared" si="1"/>
        <v>1243205</v>
      </c>
      <c r="G24" s="164">
        <f t="shared" si="1"/>
        <v>0</v>
      </c>
      <c r="H24" s="164">
        <f t="shared" si="1"/>
        <v>0</v>
      </c>
      <c r="I24" s="154">
        <f t="shared" si="1"/>
        <v>6572219</v>
      </c>
      <c r="J24" s="164"/>
      <c r="K24" s="164"/>
    </row>
    <row r="25" spans="1:11" ht="15" customHeight="1">
      <c r="A25" s="88" t="s">
        <v>300</v>
      </c>
      <c r="B25" s="154">
        <f t="shared" ref="B25:I25" si="2">B5+B15</f>
        <v>30982</v>
      </c>
      <c r="C25" s="154">
        <f t="shared" si="2"/>
        <v>2041777</v>
      </c>
      <c r="D25" s="154">
        <f t="shared" si="2"/>
        <v>3982488</v>
      </c>
      <c r="E25" s="154">
        <f t="shared" si="2"/>
        <v>4917620</v>
      </c>
      <c r="F25" s="154">
        <f t="shared" si="2"/>
        <v>1229405</v>
      </c>
      <c r="G25" s="164">
        <f t="shared" si="2"/>
        <v>0</v>
      </c>
      <c r="H25" s="164">
        <f t="shared" si="2"/>
        <v>0</v>
      </c>
      <c r="I25" s="154">
        <f t="shared" si="2"/>
        <v>6432888</v>
      </c>
      <c r="J25" s="164"/>
      <c r="K25" s="164"/>
    </row>
    <row r="26" spans="1:11" ht="15" customHeight="1">
      <c r="A26" s="88" t="s">
        <v>301</v>
      </c>
      <c r="B26" s="154">
        <f t="shared" ref="B26:I26" si="3">B6+B16</f>
        <v>30951</v>
      </c>
      <c r="C26" s="154">
        <f t="shared" si="3"/>
        <v>2050313</v>
      </c>
      <c r="D26" s="154">
        <f t="shared" si="3"/>
        <v>3955039</v>
      </c>
      <c r="E26" s="154">
        <f t="shared" si="3"/>
        <v>4863034</v>
      </c>
      <c r="F26" s="154">
        <f t="shared" si="3"/>
        <v>1215759</v>
      </c>
      <c r="G26" s="164">
        <f t="shared" si="3"/>
        <v>0</v>
      </c>
      <c r="H26" s="164">
        <f t="shared" si="3"/>
        <v>0</v>
      </c>
      <c r="I26" s="154">
        <f t="shared" si="3"/>
        <v>6296511</v>
      </c>
      <c r="J26" s="164"/>
      <c r="K26" s="164"/>
    </row>
    <row r="27" spans="1:11" ht="15" customHeight="1">
      <c r="A27" s="88" t="s">
        <v>302</v>
      </c>
      <c r="B27" s="154">
        <f t="shared" ref="B27:I27" si="4">B7+B17</f>
        <v>30920</v>
      </c>
      <c r="C27" s="154">
        <f t="shared" si="4"/>
        <v>2059371</v>
      </c>
      <c r="D27" s="154">
        <f t="shared" si="4"/>
        <v>3927812</v>
      </c>
      <c r="E27" s="154">
        <f t="shared" si="4"/>
        <v>4853989</v>
      </c>
      <c r="F27" s="154">
        <f t="shared" si="4"/>
        <v>1211251</v>
      </c>
      <c r="G27" s="164">
        <f t="shared" si="4"/>
        <v>0</v>
      </c>
      <c r="H27" s="164">
        <f t="shared" si="4"/>
        <v>0</v>
      </c>
      <c r="I27" s="154">
        <f t="shared" si="4"/>
        <v>6163025</v>
      </c>
      <c r="J27" s="164"/>
      <c r="K27" s="164"/>
    </row>
    <row r="28" spans="1:11" ht="15" customHeight="1">
      <c r="A28" s="88" t="s">
        <v>303</v>
      </c>
      <c r="B28" s="154">
        <f t="shared" ref="B28:I28" si="5">B8+B18</f>
        <v>30889</v>
      </c>
      <c r="C28" s="154">
        <f t="shared" si="5"/>
        <v>2069417</v>
      </c>
      <c r="D28" s="154">
        <f t="shared" si="5"/>
        <v>3900809</v>
      </c>
      <c r="E28" s="154">
        <f t="shared" si="5"/>
        <v>4874879</v>
      </c>
      <c r="F28" s="154">
        <f t="shared" si="5"/>
        <v>1214226</v>
      </c>
      <c r="G28" s="164">
        <f t="shared" si="5"/>
        <v>0</v>
      </c>
      <c r="H28" s="164">
        <f t="shared" si="5"/>
        <v>0</v>
      </c>
      <c r="I28" s="154">
        <f t="shared" si="5"/>
        <v>6082289</v>
      </c>
      <c r="J28" s="164"/>
      <c r="K28" s="164"/>
    </row>
    <row r="29" spans="1:11" ht="15" customHeight="1">
      <c r="A29" s="88" t="s">
        <v>304</v>
      </c>
      <c r="B29" s="154">
        <f t="shared" ref="B29:I29" si="6">B9+B19</f>
        <v>30858</v>
      </c>
      <c r="C29" s="154">
        <f t="shared" si="6"/>
        <v>2079513</v>
      </c>
      <c r="D29" s="154">
        <f t="shared" si="6"/>
        <v>3874025</v>
      </c>
      <c r="E29" s="154">
        <f t="shared" si="6"/>
        <v>4895888</v>
      </c>
      <c r="F29" s="154">
        <f t="shared" si="6"/>
        <v>1217232</v>
      </c>
      <c r="G29" s="164">
        <f t="shared" si="6"/>
        <v>0</v>
      </c>
      <c r="H29" s="164">
        <f t="shared" si="6"/>
        <v>0</v>
      </c>
      <c r="I29" s="154">
        <f t="shared" si="6"/>
        <v>6002611</v>
      </c>
      <c r="J29" s="164"/>
      <c r="K29" s="164"/>
    </row>
    <row r="31" spans="1:11" ht="15" customHeight="1">
      <c r="A31" s="164"/>
      <c r="B31" s="158" t="s">
        <v>383</v>
      </c>
      <c r="C31" s="159"/>
      <c r="D31" s="159"/>
      <c r="E31" s="159"/>
      <c r="F31" s="159"/>
      <c r="G31" s="159"/>
      <c r="H31" s="159"/>
      <c r="I31" s="159"/>
      <c r="J31" s="164"/>
      <c r="K31" s="164"/>
    </row>
    <row r="32" spans="1:11" ht="15" customHeight="1">
      <c r="A32" s="164"/>
      <c r="B32" s="9" t="s">
        <v>289</v>
      </c>
      <c r="C32" s="9" t="s">
        <v>291</v>
      </c>
      <c r="D32" s="9" t="s">
        <v>292</v>
      </c>
      <c r="E32" s="9" t="s">
        <v>293</v>
      </c>
      <c r="F32" s="9" t="s">
        <v>294</v>
      </c>
      <c r="G32" s="9" t="s">
        <v>363</v>
      </c>
      <c r="H32" s="9" t="s">
        <v>364</v>
      </c>
      <c r="I32" s="9" t="s">
        <v>295</v>
      </c>
      <c r="J32" s="9"/>
      <c r="K32" s="9"/>
    </row>
    <row r="33" spans="1:11" ht="15" customHeight="1">
      <c r="A33" s="88" t="s">
        <v>296</v>
      </c>
      <c r="B33" s="9">
        <v>0</v>
      </c>
      <c r="C33" s="152">
        <v>14452</v>
      </c>
      <c r="D33" s="152">
        <v>50888</v>
      </c>
      <c r="E33" s="9">
        <v>0</v>
      </c>
      <c r="F33" s="9">
        <v>0</v>
      </c>
      <c r="G33" s="9">
        <v>0</v>
      </c>
      <c r="H33" s="9">
        <v>0</v>
      </c>
      <c r="I33" s="9">
        <v>0</v>
      </c>
      <c r="J33" s="152"/>
      <c r="K33" s="152"/>
    </row>
    <row r="34" spans="1:11" ht="15" customHeight="1">
      <c r="A34" s="88" t="s">
        <v>298</v>
      </c>
      <c r="B34" s="9">
        <v>0</v>
      </c>
      <c r="C34" s="152">
        <v>46985</v>
      </c>
      <c r="D34" s="152">
        <v>100376</v>
      </c>
      <c r="E34" s="9">
        <v>0</v>
      </c>
      <c r="F34" s="9">
        <v>0</v>
      </c>
      <c r="G34" s="9">
        <v>0</v>
      </c>
      <c r="H34" s="9">
        <v>0</v>
      </c>
      <c r="I34" s="9">
        <v>0</v>
      </c>
      <c r="J34" s="152"/>
      <c r="K34" s="152"/>
    </row>
    <row r="35" spans="1:11" ht="15" customHeight="1">
      <c r="A35" s="88" t="s">
        <v>300</v>
      </c>
      <c r="B35" s="9">
        <v>0</v>
      </c>
      <c r="C35" s="152">
        <v>79274</v>
      </c>
      <c r="D35" s="152">
        <v>150896</v>
      </c>
      <c r="E35" s="152">
        <v>30334</v>
      </c>
      <c r="F35" s="152">
        <v>7584</v>
      </c>
      <c r="G35" s="9">
        <v>0</v>
      </c>
      <c r="H35" s="9">
        <v>0</v>
      </c>
      <c r="I35" s="9">
        <v>0</v>
      </c>
      <c r="J35" s="152"/>
      <c r="K35" s="152"/>
    </row>
    <row r="36" spans="1:11" ht="15" customHeight="1">
      <c r="A36" s="88" t="s">
        <v>301</v>
      </c>
      <c r="B36" s="9">
        <v>0</v>
      </c>
      <c r="C36" s="152">
        <v>111558</v>
      </c>
      <c r="D36" s="152">
        <v>200078</v>
      </c>
      <c r="E36" s="152">
        <v>59810</v>
      </c>
      <c r="F36" s="152">
        <v>14952</v>
      </c>
      <c r="G36" s="9">
        <v>0</v>
      </c>
      <c r="H36" s="9">
        <v>0</v>
      </c>
      <c r="I36" s="9">
        <v>0</v>
      </c>
      <c r="J36" s="152"/>
      <c r="K36" s="152"/>
    </row>
    <row r="37" spans="1:11" ht="15" customHeight="1">
      <c r="A37" s="88" t="s">
        <v>302</v>
      </c>
      <c r="B37" s="9">
        <v>0</v>
      </c>
      <c r="C37" s="152">
        <v>144074</v>
      </c>
      <c r="D37" s="152">
        <v>247951</v>
      </c>
      <c r="E37" s="152">
        <v>133380</v>
      </c>
      <c r="F37" s="152">
        <v>31098</v>
      </c>
      <c r="G37" s="9">
        <v>0</v>
      </c>
      <c r="H37" s="9">
        <v>0</v>
      </c>
      <c r="I37" s="9">
        <v>0</v>
      </c>
      <c r="J37" s="152"/>
      <c r="K37" s="152"/>
    </row>
    <row r="38" spans="1:11" ht="15" customHeight="1">
      <c r="A38" s="88" t="s">
        <v>303</v>
      </c>
      <c r="B38" s="9">
        <v>0</v>
      </c>
      <c r="C38" s="152">
        <v>177296</v>
      </c>
      <c r="D38" s="152">
        <v>294544</v>
      </c>
      <c r="E38" s="152">
        <v>235464</v>
      </c>
      <c r="F38" s="152">
        <v>54373</v>
      </c>
      <c r="G38" s="9">
        <v>0</v>
      </c>
      <c r="H38" s="9">
        <v>0</v>
      </c>
      <c r="I38" s="152">
        <v>49921</v>
      </c>
      <c r="J38" s="152"/>
      <c r="K38" s="152"/>
    </row>
    <row r="39" spans="1:11" ht="15" customHeight="1">
      <c r="A39" s="88" t="s">
        <v>304</v>
      </c>
      <c r="B39" s="9">
        <v>0</v>
      </c>
      <c r="C39" s="152">
        <v>210286</v>
      </c>
      <c r="D39" s="152">
        <v>339886</v>
      </c>
      <c r="E39" s="152">
        <v>336272</v>
      </c>
      <c r="F39" s="152">
        <v>77328</v>
      </c>
      <c r="G39" s="9">
        <v>0</v>
      </c>
      <c r="H39" s="9">
        <v>0</v>
      </c>
      <c r="I39" s="152">
        <v>98129</v>
      </c>
      <c r="J39" s="152"/>
      <c r="K39" s="152"/>
    </row>
    <row r="42" spans="1:11" ht="15" customHeight="1">
      <c r="A42" s="9" t="s">
        <v>384</v>
      </c>
      <c r="B42" s="95" t="s">
        <v>385</v>
      </c>
      <c r="C42" s="164"/>
      <c r="D42" s="164"/>
      <c r="E42" s="164"/>
      <c r="F42" s="164"/>
      <c r="G42" s="164"/>
      <c r="H42" s="164"/>
      <c r="I42" s="164"/>
      <c r="J42" s="164"/>
      <c r="K42" s="164"/>
    </row>
    <row r="43" spans="1:11" ht="15" customHeight="1">
      <c r="A43" s="164"/>
      <c r="B43" s="95" t="s">
        <v>386</v>
      </c>
      <c r="C43" s="164"/>
      <c r="D43" s="164"/>
      <c r="E43" s="164"/>
      <c r="F43" s="164"/>
      <c r="G43" s="164"/>
      <c r="H43" s="164"/>
      <c r="I43" s="164"/>
      <c r="J43" s="164"/>
      <c r="K43" s="164"/>
    </row>
    <row r="45" spans="1:11" ht="15" customHeight="1">
      <c r="A45" s="164"/>
      <c r="B45" s="9" t="s">
        <v>387</v>
      </c>
      <c r="C45" s="164"/>
      <c r="D45" s="9" t="s">
        <v>388</v>
      </c>
      <c r="E45" s="164"/>
      <c r="F45" s="164"/>
      <c r="G45" s="164"/>
      <c r="H45" s="164"/>
      <c r="I45" s="164"/>
      <c r="J45" s="164"/>
      <c r="K45" s="164"/>
    </row>
    <row r="46" spans="1:11" ht="15" customHeight="1">
      <c r="A46" s="164"/>
      <c r="B46" s="9" t="s">
        <v>389</v>
      </c>
      <c r="C46" s="164"/>
      <c r="D46" s="164"/>
      <c r="E46" s="164"/>
      <c r="F46" s="164"/>
      <c r="G46" s="164"/>
      <c r="H46" s="164"/>
      <c r="I46" s="164"/>
      <c r="J46" s="164"/>
      <c r="K46" s="164"/>
    </row>
    <row r="47" spans="1:11" ht="15" customHeight="1">
      <c r="A47" s="164"/>
      <c r="B47" s="9" t="s">
        <v>390</v>
      </c>
      <c r="C47" s="164"/>
      <c r="D47" s="9" t="s">
        <v>391</v>
      </c>
      <c r="E47" s="164"/>
      <c r="F47" s="164"/>
      <c r="G47" s="164"/>
      <c r="H47" s="164"/>
      <c r="I47" s="164"/>
      <c r="J47" s="164"/>
      <c r="K47" s="164"/>
    </row>
    <row r="49" spans="2:2" ht="15" customHeight="1">
      <c r="B49" s="9" t="s">
        <v>392</v>
      </c>
    </row>
  </sheetData>
  <mergeCells count="2">
    <mergeCell ref="B1:I1"/>
    <mergeCell ref="B11:I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36"/>
  <sheetViews>
    <sheetView workbookViewId="0"/>
  </sheetViews>
  <sheetFormatPr defaultColWidth="17.28515625" defaultRowHeight="15" customHeight="1"/>
  <cols>
    <col min="7" max="7" width="21.7109375" customWidth="1"/>
  </cols>
  <sheetData>
    <row r="1" spans="1:7" ht="15" customHeight="1">
      <c r="A1" s="164"/>
      <c r="B1" s="164"/>
      <c r="C1" s="38" t="s">
        <v>5</v>
      </c>
      <c r="D1" s="38" t="s">
        <v>281</v>
      </c>
      <c r="E1" s="38" t="s">
        <v>274</v>
      </c>
      <c r="F1" s="129" t="s">
        <v>114</v>
      </c>
      <c r="G1" s="164"/>
    </row>
    <row r="2" spans="1:7" ht="15" customHeight="1">
      <c r="A2" s="214" t="s">
        <v>173</v>
      </c>
      <c r="B2" s="16" t="s">
        <v>18</v>
      </c>
      <c r="C2" s="113"/>
      <c r="D2" s="113"/>
      <c r="E2" s="113"/>
      <c r="F2" s="113"/>
      <c r="G2" s="164"/>
    </row>
    <row r="3" spans="1:7" ht="15" customHeight="1">
      <c r="A3" s="178"/>
      <c r="B3" s="144" t="s">
        <v>28</v>
      </c>
      <c r="C3" s="20"/>
      <c r="D3" s="22"/>
      <c r="E3" s="22"/>
      <c r="F3" s="22"/>
      <c r="G3" s="164"/>
    </row>
    <row r="4" spans="1:7" ht="15" customHeight="1">
      <c r="A4" s="178"/>
      <c r="B4" s="206" t="s">
        <v>32</v>
      </c>
      <c r="C4" s="207"/>
      <c r="D4" s="207"/>
      <c r="E4" s="207"/>
      <c r="F4" s="208"/>
      <c r="G4" s="164"/>
    </row>
    <row r="5" spans="1:7" ht="15" customHeight="1">
      <c r="A5" s="178"/>
      <c r="B5" s="209"/>
      <c r="C5" s="207"/>
      <c r="D5" s="207"/>
      <c r="E5" s="207"/>
      <c r="F5" s="208"/>
      <c r="G5" s="164"/>
    </row>
    <row r="6" spans="1:7" ht="15" customHeight="1">
      <c r="A6" s="124" t="s">
        <v>49</v>
      </c>
      <c r="B6" s="133"/>
      <c r="C6" s="126" t="s">
        <v>393</v>
      </c>
      <c r="D6" s="126" t="s">
        <v>394</v>
      </c>
      <c r="E6" s="126" t="s">
        <v>395</v>
      </c>
      <c r="F6" s="126" t="s">
        <v>396</v>
      </c>
      <c r="G6" s="9">
        <v>6</v>
      </c>
    </row>
    <row r="7" spans="1:7" ht="15" customHeight="1">
      <c r="A7" s="124"/>
      <c r="B7" s="133"/>
      <c r="C7" s="126">
        <v>8</v>
      </c>
      <c r="D7" s="126">
        <v>64</v>
      </c>
      <c r="E7" s="126">
        <v>256</v>
      </c>
      <c r="F7" s="126">
        <v>768</v>
      </c>
      <c r="G7" s="164"/>
    </row>
    <row r="8" spans="1:7" ht="15" customHeight="1">
      <c r="A8" s="124" t="s">
        <v>50</v>
      </c>
      <c r="B8" s="133"/>
      <c r="C8" s="126" t="s">
        <v>397</v>
      </c>
      <c r="D8" s="126" t="s">
        <v>398</v>
      </c>
      <c r="E8" s="126" t="s">
        <v>399</v>
      </c>
      <c r="F8" s="126" t="s">
        <v>400</v>
      </c>
      <c r="G8" s="9" t="s">
        <v>401</v>
      </c>
    </row>
    <row r="9" spans="1:7" ht="15" customHeight="1">
      <c r="A9" s="137"/>
      <c r="B9" s="126"/>
      <c r="C9" s="126">
        <f>264+64</f>
        <v>328</v>
      </c>
      <c r="D9" s="126">
        <f>350+128</f>
        <v>478</v>
      </c>
      <c r="E9" s="126">
        <f>450+256</f>
        <v>706</v>
      </c>
      <c r="F9" s="126">
        <f>450+512</f>
        <v>962</v>
      </c>
      <c r="G9" s="9" t="s">
        <v>402</v>
      </c>
    </row>
    <row r="10" spans="1:7" ht="15" customHeight="1">
      <c r="A10" s="124" t="s">
        <v>51</v>
      </c>
      <c r="B10" s="133"/>
      <c r="C10" s="126">
        <v>0</v>
      </c>
      <c r="D10" s="126">
        <v>256.95</v>
      </c>
      <c r="E10" s="126">
        <v>557.9</v>
      </c>
      <c r="F10" s="126">
        <v>883.94999999999993</v>
      </c>
      <c r="G10" s="164"/>
    </row>
    <row r="11" spans="1:7" ht="15" customHeight="1">
      <c r="A11" s="124"/>
      <c r="B11" s="133"/>
      <c r="C11" s="126"/>
      <c r="D11" s="126"/>
      <c r="E11" s="126"/>
      <c r="F11" s="126"/>
      <c r="G11" s="164"/>
    </row>
    <row r="12" spans="1:7" ht="15" customHeight="1">
      <c r="A12" s="124" t="s">
        <v>256</v>
      </c>
      <c r="B12" s="133"/>
      <c r="C12" s="126">
        <v>0</v>
      </c>
      <c r="D12" s="126">
        <v>0</v>
      </c>
      <c r="E12" s="126">
        <v>918.25</v>
      </c>
      <c r="F12" s="126">
        <v>1881.4</v>
      </c>
      <c r="G12" s="164"/>
    </row>
    <row r="13" spans="1:7" ht="15" customHeight="1">
      <c r="A13" s="124" t="s">
        <v>257</v>
      </c>
      <c r="B13" s="133"/>
      <c r="C13" s="126">
        <v>0</v>
      </c>
      <c r="D13" s="126">
        <v>0</v>
      </c>
      <c r="E13" s="126">
        <v>655.90000000000009</v>
      </c>
      <c r="F13" s="126">
        <v>1343.9</v>
      </c>
      <c r="G13" s="164"/>
    </row>
    <row r="14" spans="1:7" ht="15" customHeight="1">
      <c r="A14" s="124" t="s">
        <v>258</v>
      </c>
      <c r="B14" s="133"/>
      <c r="C14" s="126">
        <v>0</v>
      </c>
      <c r="D14" s="126">
        <v>0</v>
      </c>
      <c r="E14" s="126">
        <v>983.85</v>
      </c>
      <c r="F14" s="126">
        <v>2015.8000000000002</v>
      </c>
      <c r="G14" s="164"/>
    </row>
    <row r="15" spans="1:7" ht="15" customHeight="1">
      <c r="A15" s="49" t="s">
        <v>177</v>
      </c>
      <c r="B15" s="111"/>
      <c r="C15" s="50" t="s">
        <v>5</v>
      </c>
      <c r="D15" s="50" t="s">
        <v>403</v>
      </c>
      <c r="E15" s="50" t="s">
        <v>404</v>
      </c>
      <c r="F15" s="50" t="s">
        <v>282</v>
      </c>
      <c r="G15" s="164"/>
    </row>
    <row r="16" spans="1:7" ht="15" customHeight="1">
      <c r="A16" s="214" t="s">
        <v>405</v>
      </c>
      <c r="B16" s="139" t="s">
        <v>18</v>
      </c>
      <c r="C16" s="113"/>
      <c r="D16" s="113"/>
      <c r="E16" s="113"/>
      <c r="F16" s="113"/>
      <c r="G16" s="164"/>
    </row>
    <row r="17" spans="1:7" ht="15" customHeight="1">
      <c r="A17" s="178"/>
      <c r="B17" s="16" t="s">
        <v>28</v>
      </c>
      <c r="C17" s="57"/>
      <c r="D17" s="22"/>
      <c r="E17" s="22"/>
      <c r="F17" s="22"/>
      <c r="G17" s="164"/>
    </row>
    <row r="18" spans="1:7" ht="15" customHeight="1">
      <c r="A18" s="178"/>
      <c r="B18" s="206"/>
      <c r="C18" s="207"/>
      <c r="D18" s="207"/>
      <c r="E18" s="207"/>
      <c r="F18" s="208"/>
      <c r="G18" s="164"/>
    </row>
    <row r="19" spans="1:7" ht="15" customHeight="1">
      <c r="A19" s="178"/>
      <c r="B19" s="209"/>
      <c r="C19" s="207"/>
      <c r="D19" s="207"/>
      <c r="E19" s="207"/>
      <c r="F19" s="208"/>
      <c r="G19" s="164"/>
    </row>
    <row r="20" spans="1:7" ht="15" customHeight="1">
      <c r="A20" s="124" t="s">
        <v>49</v>
      </c>
      <c r="B20" s="133"/>
      <c r="C20" s="160">
        <v>0</v>
      </c>
      <c r="D20" s="160">
        <f>((64*15)*12)*0.6</f>
        <v>6912</v>
      </c>
      <c r="E20" s="160">
        <f>((256*15)*12)*0.6</f>
        <v>27648</v>
      </c>
      <c r="F20" s="160"/>
      <c r="G20" s="9" t="s">
        <v>406</v>
      </c>
    </row>
    <row r="21" spans="1:7" ht="15" customHeight="1">
      <c r="A21" s="124" t="s">
        <v>50</v>
      </c>
      <c r="B21" s="133"/>
      <c r="C21" s="126"/>
      <c r="D21" s="133"/>
      <c r="E21" s="133"/>
      <c r="F21" s="133"/>
      <c r="G21" s="164"/>
    </row>
    <row r="22" spans="1:7" ht="15" customHeight="1">
      <c r="A22" s="124" t="s">
        <v>51</v>
      </c>
      <c r="B22" s="133"/>
      <c r="C22" s="133"/>
      <c r="D22" s="133"/>
      <c r="E22" s="133"/>
      <c r="F22" s="133"/>
      <c r="G22" s="164"/>
    </row>
    <row r="23" spans="1:7" ht="15" customHeight="1">
      <c r="A23" s="124" t="s">
        <v>256</v>
      </c>
      <c r="B23" s="133"/>
      <c r="C23" s="133"/>
      <c r="D23" s="133"/>
      <c r="E23" s="133"/>
      <c r="F23" s="133"/>
      <c r="G23" s="164"/>
    </row>
    <row r="24" spans="1:7" ht="15" customHeight="1">
      <c r="A24" s="124" t="s">
        <v>257</v>
      </c>
      <c r="B24" s="133"/>
      <c r="C24" s="133"/>
      <c r="D24" s="133"/>
      <c r="E24" s="133"/>
      <c r="F24" s="133"/>
      <c r="G24" s="164"/>
    </row>
    <row r="25" spans="1:7" ht="15" customHeight="1">
      <c r="A25" s="124" t="s">
        <v>258</v>
      </c>
      <c r="B25" s="133"/>
      <c r="C25" s="133"/>
      <c r="D25" s="133"/>
      <c r="E25" s="133"/>
      <c r="F25" s="133"/>
      <c r="G25" s="164"/>
    </row>
    <row r="26" spans="1:7" ht="15" customHeight="1">
      <c r="A26" s="49" t="s">
        <v>182</v>
      </c>
      <c r="B26" s="111"/>
      <c r="C26" s="50" t="s">
        <v>5</v>
      </c>
      <c r="D26" s="38" t="s">
        <v>283</v>
      </c>
      <c r="E26" s="38" t="s">
        <v>284</v>
      </c>
      <c r="F26" s="38" t="s">
        <v>114</v>
      </c>
      <c r="G26" s="164"/>
    </row>
    <row r="27" spans="1:7" ht="15" customHeight="1">
      <c r="A27" s="214" t="s">
        <v>119</v>
      </c>
      <c r="B27" s="69" t="s">
        <v>18</v>
      </c>
      <c r="C27" s="161" t="s">
        <v>407</v>
      </c>
      <c r="D27" s="113">
        <f t="shared" ref="D27:F27" si="0">AVERAGE(D31:D36)</f>
        <v>43.333333333333336</v>
      </c>
      <c r="E27" s="113">
        <f t="shared" si="0"/>
        <v>61.666666666666664</v>
      </c>
      <c r="F27" s="113">
        <f t="shared" si="0"/>
        <v>80</v>
      </c>
      <c r="G27" s="164"/>
    </row>
    <row r="28" spans="1:7" ht="15" customHeight="1">
      <c r="A28" s="178"/>
      <c r="B28" s="16" t="s">
        <v>28</v>
      </c>
      <c r="C28" s="20"/>
      <c r="D28" s="22"/>
      <c r="E28" s="22"/>
      <c r="F28" s="22"/>
      <c r="G28" s="164"/>
    </row>
    <row r="29" spans="1:7" ht="15" customHeight="1">
      <c r="A29" s="178"/>
      <c r="B29" s="206" t="s">
        <v>32</v>
      </c>
      <c r="C29" s="207"/>
      <c r="D29" s="207"/>
      <c r="E29" s="207"/>
      <c r="F29" s="208"/>
      <c r="G29" s="164"/>
    </row>
    <row r="30" spans="1:7" ht="15" customHeight="1">
      <c r="A30" s="178"/>
      <c r="B30" s="209"/>
      <c r="C30" s="207"/>
      <c r="D30" s="207"/>
      <c r="E30" s="207"/>
      <c r="F30" s="208"/>
      <c r="G30" s="164"/>
    </row>
    <row r="31" spans="1:7" ht="15" customHeight="1">
      <c r="A31" s="124" t="s">
        <v>49</v>
      </c>
      <c r="B31" s="133"/>
      <c r="C31" s="126">
        <v>0</v>
      </c>
      <c r="D31" s="126">
        <v>90</v>
      </c>
      <c r="E31" s="126">
        <v>90</v>
      </c>
      <c r="F31" s="126">
        <v>90</v>
      </c>
      <c r="G31" s="164"/>
    </row>
    <row r="32" spans="1:7" ht="15" customHeight="1">
      <c r="A32" s="124" t="s">
        <v>50</v>
      </c>
      <c r="B32" s="133"/>
      <c r="C32" s="126"/>
      <c r="D32" s="126">
        <v>90</v>
      </c>
      <c r="E32" s="126">
        <v>90</v>
      </c>
      <c r="F32" s="126">
        <v>90</v>
      </c>
      <c r="G32" s="164"/>
    </row>
    <row r="33" spans="1:6" ht="15" customHeight="1">
      <c r="A33" s="124" t="s">
        <v>51</v>
      </c>
      <c r="B33" s="133"/>
      <c r="C33" s="126">
        <v>0</v>
      </c>
      <c r="D33" s="126">
        <v>60</v>
      </c>
      <c r="E33" s="126">
        <v>90</v>
      </c>
      <c r="F33" s="126">
        <v>90</v>
      </c>
    </row>
    <row r="34" spans="1:6" ht="15" customHeight="1">
      <c r="A34" s="124" t="s">
        <v>256</v>
      </c>
      <c r="B34" s="133"/>
      <c r="C34" s="126">
        <v>0</v>
      </c>
      <c r="D34" s="126">
        <v>20</v>
      </c>
      <c r="E34" s="126">
        <v>60</v>
      </c>
      <c r="F34" s="126">
        <v>90</v>
      </c>
    </row>
    <row r="35" spans="1:6" ht="15" customHeight="1">
      <c r="A35" s="124" t="s">
        <v>257</v>
      </c>
      <c r="B35" s="133"/>
      <c r="C35" s="126">
        <v>0</v>
      </c>
      <c r="D35" s="126">
        <v>0</v>
      </c>
      <c r="E35" s="126">
        <v>20</v>
      </c>
      <c r="F35" s="126">
        <v>60</v>
      </c>
    </row>
    <row r="36" spans="1:6" ht="15" customHeight="1">
      <c r="A36" s="124" t="s">
        <v>258</v>
      </c>
      <c r="B36" s="133"/>
      <c r="C36" s="126">
        <v>0</v>
      </c>
      <c r="D36" s="126">
        <v>0</v>
      </c>
      <c r="E36" s="126">
        <v>20</v>
      </c>
      <c r="F36" s="126">
        <v>60</v>
      </c>
    </row>
  </sheetData>
  <mergeCells count="9">
    <mergeCell ref="B29:F29"/>
    <mergeCell ref="B30:F30"/>
    <mergeCell ref="A2:A5"/>
    <mergeCell ref="B4:F4"/>
    <mergeCell ref="B5:F5"/>
    <mergeCell ref="A16:A19"/>
    <mergeCell ref="B18:F18"/>
    <mergeCell ref="B19:F19"/>
    <mergeCell ref="A27:A30"/>
  </mergeCells>
  <conditionalFormatting sqref="B21:F21">
    <cfRule type="notContainsBlanks" dxfId="0" priority="1">
      <formula>LEN(TRIM(B21))&gt;0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_EmailFrom xmlns="0f50e317-d97a-4d4b-be23-be7479f90fa5"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axCatchAllLabel xmlns="662745e8-e224-48e8-a2e3-254862b8c2f5"/>
    <dlc_EmailTo xmlns="0f50e317-d97a-4d4b-be23-be7479f90fa5" xsi:nil="true"/>
    <dlc_EmailSubject xmlns="0f50e317-d97a-4d4b-be23-be7479f90fa5" xsi:nil="true"/>
    <Topic xmlns="662745e8-e224-48e8-a2e3-254862b8c2f5">ICF</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dlc_EmailReceivedUTC xmlns="0f50e317-d97a-4d4b-be23-be7479f90fa5" xsi:nil="true"/>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dlc_EmailCC xmlns="0f50e317-d97a-4d4b-be23-be7479f90fa5" xsi:nil="true"/>
    <bcb1675984d34ae3a1ed6b6e433c98de xmlns="0f50e317-d97a-4d4b-be23-be7479f90fa5">
      <Terms xmlns="http://schemas.microsoft.com/office/infopath/2007/PartnerControls"/>
    </bcb1675984d34ae3a1ed6b6e433c98de>
    <Team xmlns="662745e8-e224-48e8-a2e3-254862b8c2f5">International</Team>
    <dlc_EmailSentUTC xmlns="0f50e317-d97a-4d4b-be23-be7479f90fa5" xsi:nil="true"/>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peb8f3fab875401ca34a9f28cac46400 xmlns="0f50e317-d97a-4d4b-be23-be7479f90fa5">
      <Terms xmlns="http://schemas.microsoft.com/office/infopath/2007/PartnerControls"/>
    </peb8f3fab875401ca34a9f28cac46400>
  </documentManagement>
</p: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8C4BB38A08EB6B49842241CEB79A1730" ma:contentTypeVersion="78" ma:contentTypeDescription="new Document or upload" ma:contentTypeScope="" ma:versionID="c2d3d197bc3f59e8e7922d2e1276b2de">
  <xsd:schema xmlns:xsd="http://www.w3.org/2001/XMLSchema" xmlns:xs="http://www.w3.org/2001/XMLSchema" xmlns:p="http://schemas.microsoft.com/office/2006/metadata/properties" xmlns:ns2="0f50e317-d97a-4d4b-be23-be7479f90fa5" xmlns:ns3="662745e8-e224-48e8-a2e3-254862b8c2f5" xmlns:ns4="74475ecf-4183-41e0-a90f-db912eadf13f" targetNamespace="http://schemas.microsoft.com/office/2006/metadata/properties" ma:root="true" ma:fieldsID="e1fd6c2ee2790689261c3ebb2da55d92" ns2:_="" ns3:_="" ns4:_="">
    <xsd:import namespace="0f50e317-d97a-4d4b-be23-be7479f90fa5"/>
    <xsd:import namespace="662745e8-e224-48e8-a2e3-254862b8c2f5"/>
    <xsd:import namespace="74475ecf-4183-41e0-a90f-db912eadf13f"/>
    <xsd:element name="properties">
      <xsd:complexType>
        <xsd:sequence>
          <xsd:element name="documentManagement">
            <xsd:complexType>
              <xsd:all>
                <xsd:element ref="ns2:dlc_EmailSubject" minOccurs="0"/>
                <xsd:element ref="ns2:dlc_EmailTo" minOccurs="0"/>
                <xsd:element ref="ns2:dlc_EmailFrom" minOccurs="0"/>
                <xsd:element ref="ns2:dlc_EmailCC" minOccurs="0"/>
                <xsd:element ref="ns2:dlc_EmailSentUTC" minOccurs="0"/>
                <xsd:element ref="ns2:dlc_EmailReceivedUTC" minOccurs="0"/>
                <xsd:element ref="ns3:HOMigrated" minOccurs="0"/>
                <xsd:element ref="ns3:Team" minOccurs="0"/>
                <xsd:element ref="ns3:Topic" minOccurs="0"/>
                <xsd:element ref="ns3:ddeb1fd0a9ad4436a96525d34737dc44" minOccurs="0"/>
                <xsd:element ref="ns3:k85d23755b3a46b5a51451cf336b2e9b" minOccurs="0"/>
                <xsd:element ref="ns3:fe59e9859d6a491389c5b03567f5dda5" minOccurs="0"/>
                <xsd:element ref="ns3:n7493b4506bf40e28c373b1e51a33445" minOccurs="0"/>
                <xsd:element ref="ns3:TaxCatchAllLabel" minOccurs="0"/>
                <xsd:element ref="ns3:cf401361b24e474cb011be6eb76c0e76" minOccurs="0"/>
                <xsd:element ref="ns2:bcb1675984d34ae3a1ed6b6e433c98de" minOccurs="0"/>
                <xsd:element ref="ns3:lae2bfa7b6474897ab4a53f76ea236c7" minOccurs="0"/>
                <xsd:element ref="ns2:peb8f3fab875401ca34a9f28cac46400" minOccurs="0"/>
                <xsd:element ref="ns3:TaxCatchAll"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dlc_EmailSubject" ma:index="4" nillable="true" ma:displayName="Subject" ma:internalName="dlc_EmailSubject" ma:readOnly="false">
      <xsd:simpleType>
        <xsd:restriction base="dms:Note"/>
      </xsd:simpleType>
    </xsd:element>
    <xsd:element name="dlc_EmailTo" ma:index="5" nillable="true" ma:displayName="To" ma:internalName="dlc_EmailTo" ma:readOnly="false">
      <xsd:simpleType>
        <xsd:restriction base="dms:Note"/>
      </xsd:simpleType>
    </xsd:element>
    <xsd:element name="dlc_EmailFrom" ma:index="6" nillable="true" ma:displayName="From" ma:internalName="dlc_EmailFrom" ma:readOnly="false">
      <xsd:simpleType>
        <xsd:restriction base="dms:Text">
          <xsd:maxLength value="255"/>
        </xsd:restriction>
      </xsd:simpleType>
    </xsd:element>
    <xsd:element name="dlc_EmailCC" ma:index="7" nillable="true" ma:displayName="CC" ma:internalName="dlc_EmailCC" ma:readOnly="false">
      <xsd:simpleType>
        <xsd:restriction base="dms:Note">
          <xsd:maxLength value="255"/>
        </xsd:restriction>
      </xsd:simpleType>
    </xsd:element>
    <xsd:element name="dlc_EmailSentUTC" ma:index="8" nillable="true" ma:displayName="Date Sent" ma:format="DateTime" ma:internalName="dlc_EmailSentUTC" ma:readOnly="false">
      <xsd:simpleType>
        <xsd:restriction base="dms:DateTime"/>
      </xsd:simpleType>
    </xsd:element>
    <xsd:element name="dlc_EmailReceivedUTC" ma:index="9" nillable="true" ma:displayName="Date Received" ma:format="DateTime" ma:internalName="dlc_EmailReceivedUTC" ma:readOnly="false">
      <xsd:simpleType>
        <xsd:restriction base="dms:DateTime"/>
      </xsd:simpleType>
    </xsd:element>
    <xsd:element name="bcb1675984d34ae3a1ed6b6e433c98de" ma:index="31" nillable="true" ma:taxonomy="true" ma:internalName="bcb1675984d34ae3a1ed6b6e433c98de" ma:taxonomyFieldName="Directorate" ma:displayName="Directorate" ma:readOnly="false" ma:fieldId="{bcb16759-84d3-4ae3-a1ed-6b6e433c98de}" ma:sspId="d1117845-93f6-4da3-abaa-fcb4fa669c78" ma:termSetId="a3042207-bc74-4e42-93b3-dbb4e6115b83" ma:anchorId="00000000-0000-0000-0000-000000000000" ma:open="false" ma:isKeyword="false">
      <xsd:complexType>
        <xsd:sequence>
          <xsd:element ref="pc:Terms" minOccurs="0" maxOccurs="1"/>
        </xsd:sequence>
      </xsd:complexType>
    </xsd:element>
    <xsd:element name="peb8f3fab875401ca34a9f28cac46400" ma:index="33" nillable="true" ma:taxonomy="true" ma:internalName="peb8f3fab875401ca34a9f28cac46400" ma:taxonomyFieldName="SecurityClassification" ma:displayName="SecurityClassification" ma:readOnly="false" ma:fieldId="{9eb8f3fa-b875-401c-a34a-9f28cac46400}" ma:sspId="d1117845-93f6-4da3-abaa-fcb4fa669c78" ma:termSetId="cb8bbbf2-2a11-43af-a18e-40ed7c8e4b1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HOMigrated" ma:index="15" nillable="true" ma:displayName="Migrated" ma:default="0" ma:internalName="HOMigrated">
      <xsd:simpleType>
        <xsd:restriction base="dms:Boolean"/>
      </xsd:simpleType>
    </xsd:element>
    <xsd:element name="Team" ma:index="17" nillable="true" ma:displayName="Team" ma:default="International" ma:internalName="Team">
      <xsd:simpleType>
        <xsd:restriction base="dms:Text"/>
      </xsd:simpleType>
    </xsd:element>
    <xsd:element name="Topic" ma:index="18" nillable="true" ma:displayName="Topic" ma:default="ICF"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k85d23755b3a46b5a51451cf336b2e9b" ma:index="22"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24" nillable="true" ma:taxonomy="true" ma:internalName="n7493b4506bf40e28c373b1e51a33445" ma:taxonomyFieldName="HOSiteType" ma:displayName="Site type" ma:readOnly="fals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TaxCatchAllLabel" ma:index="26" nillable="true" ma:displayName="Taxonomy Catch All Column1" ma:hidden="true" ma:list="{6aa36ca5-392a-411c-bda6-8ea3e20f0f8b}" ma:internalName="TaxCatchAllLabel" ma:readOnly="fals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28"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lae2bfa7b6474897ab4a53f76ea236c7" ma:index="32"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6aa36ca5-392a-411c-bda6-8ea3e20f0f8b}" ma:internalName="TaxCatchAll" ma:readOnly="false"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475ecf-4183-41e0-a90f-db912eadf13f"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AutoTags" ma:index="39" nillable="true" ma:displayName="Tags" ma:internalName="MediaServiceAutoTags" ma:readOnly="true">
      <xsd:simpleType>
        <xsd:restriction base="dms:Text"/>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77367046-996C-4E0F-BC2A-AA691F67450F}"/>
</file>

<file path=customXml/itemProps2.xml><?xml version="1.0" encoding="utf-8"?>
<ds:datastoreItem xmlns:ds="http://schemas.openxmlformats.org/officeDocument/2006/customXml" ds:itemID="{C63DBC2C-8F21-44DB-BEE7-6F8F5460353D}"/>
</file>

<file path=customXml/itemProps3.xml><?xml version="1.0" encoding="utf-8"?>
<ds:datastoreItem xmlns:ds="http://schemas.openxmlformats.org/officeDocument/2006/customXml" ds:itemID="{CBFD9FD7-156F-4921-B33F-2F5762DF6BCF}"/>
</file>

<file path=customXml/itemProps4.xml><?xml version="1.0" encoding="utf-8"?>
<ds:datastoreItem xmlns:ds="http://schemas.openxmlformats.org/officeDocument/2006/customXml" ds:itemID="{06F5E7BB-44A7-43A9-8131-9A99ECBFF1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Bale, Steph</cp:lastModifiedBy>
  <cp:revision/>
  <dcterms:created xsi:type="dcterms:W3CDTF">2020-02-03T13:22:21Z</dcterms:created>
  <dcterms:modified xsi:type="dcterms:W3CDTF">2020-11-04T17:07:37Z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0x010100A5BF1C78D9F64B679A5EBDE1C6598EBC01008C4BB38A08EB6B49842241CEB79A1730</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Directorate">
    <vt:lpwstr/>
  </property>
  <property fmtid="{D5CDD505-2E9C-101B-9397-08002B2CF9AE}" pid="6" name="HOCopyrightLevel">
    <vt:lpwstr>7;#Crown|69589897-2828-4761-976e-717fd8e631c9</vt:lpwstr>
  </property>
  <property fmtid="{D5CDD505-2E9C-101B-9397-08002B2CF9AE}" pid="7" name="SecurityClassification">
    <vt:lpwstr/>
  </property>
  <property fmtid="{D5CDD505-2E9C-101B-9397-08002B2CF9AE}" pid="8" name="HOGovernmentSecurityClassification">
    <vt:lpwstr>6;#Official|14c80daa-741b-422c-9722-f71693c9ede4</vt:lpwstr>
  </property>
  <property fmtid="{D5CDD505-2E9C-101B-9397-08002B2CF9AE}" pid="9" name="HOSiteType">
    <vt:lpwstr>10;#Team|ff0485df-0575-416f-802f-e999165821b7</vt:lpwstr>
  </property>
  <property fmtid="{D5CDD505-2E9C-101B-9397-08002B2CF9AE}" pid="10" name="OrganisationalUnit">
    <vt:lpwstr>8;#Core Defra|026223dd-2e56-4615-868d-7c5bfd566810</vt:lpwstr>
  </property>
</Properties>
</file>